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firstSheet="1" activeTab="6"/>
  </bookViews>
  <sheets>
    <sheet name="Инструкция" sheetId="10" r:id="rId1"/>
    <sheet name="5 класс" sheetId="5" r:id="rId2"/>
    <sheet name="6 класс" sheetId="12" r:id="rId3"/>
    <sheet name="7 класс" sheetId="13" r:id="rId4"/>
    <sheet name="8 класс" sheetId="14" r:id="rId5"/>
    <sheet name="9 класс" sheetId="15" r:id="rId6"/>
    <sheet name="10 класс" sheetId="16" r:id="rId7"/>
    <sheet name="11 класс" sheetId="17" r:id="rId8"/>
    <sheet name="Сводная" sheetId="11" r:id="rId9"/>
  </sheets>
  <definedNames>
    <definedName name="_xlnm._FilterDatabase" localSheetId="6" hidden="1">'10 класс'!$C$10:$S$10</definedName>
    <definedName name="_xlnm._FilterDatabase" localSheetId="7" hidden="1">'11 класс'!$C$10:$S$10</definedName>
    <definedName name="_xlnm._FilterDatabase" localSheetId="1" hidden="1">'5 класс'!$C$10:$S$10</definedName>
    <definedName name="_xlnm._FilterDatabase" localSheetId="2" hidden="1">'6 класс'!$C$10:$S$10</definedName>
    <definedName name="_xlnm._FilterDatabase" localSheetId="3" hidden="1">'7 класс'!$C$10:$S$10</definedName>
    <definedName name="_xlnm._FilterDatabase" localSheetId="4" hidden="1">'8 класс'!$C$10:$S$10</definedName>
    <definedName name="_xlnm._FilterDatabase" localSheetId="5" hidden="1">'9 класс'!$C$10:$S$10</definedName>
    <definedName name="closed" localSheetId="6">#REF!</definedName>
    <definedName name="closed" localSheetId="7">#REF!</definedName>
    <definedName name="closed" localSheetId="2">#REF!</definedName>
    <definedName name="closed" localSheetId="4">#REF!</definedName>
    <definedName name="closed" localSheetId="5">#REF!</definedName>
    <definedName name="closed">#REF!</definedName>
    <definedName name="location" localSheetId="6">#REF!</definedName>
    <definedName name="location" localSheetId="7">#REF!</definedName>
    <definedName name="location" localSheetId="2">#REF!</definedName>
    <definedName name="location" localSheetId="4">#REF!</definedName>
    <definedName name="location" localSheetId="5">#REF!</definedName>
    <definedName name="location">#REF!</definedName>
    <definedName name="school_type" localSheetId="6">'10 класс'!$B$2:$B$6</definedName>
    <definedName name="school_type" localSheetId="7">'11 класс'!$B$2:$B$6</definedName>
    <definedName name="school_type" localSheetId="1">'5 класс'!$B$2:$B$6</definedName>
    <definedName name="school_type" localSheetId="2">'6 класс'!$B$2:$B$6</definedName>
    <definedName name="school_type" localSheetId="3">'7 класс'!$B$2:$B$6</definedName>
    <definedName name="school_type" localSheetId="4">'8 класс'!$B$2:$B$6</definedName>
    <definedName name="school_type" localSheetId="5">'9 класс'!$B$2:$B$6</definedName>
    <definedName name="school_type">#REF!</definedName>
  </definedNames>
  <calcPr calcId="124519"/>
</workbook>
</file>

<file path=xl/calcChain.xml><?xml version="1.0" encoding="utf-8"?>
<calcChain xmlns="http://schemas.openxmlformats.org/spreadsheetml/2006/main">
  <c r="Q60" i="17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O20"/>
  <c r="O19"/>
  <c r="O18"/>
  <c r="O17"/>
  <c r="O16"/>
  <c r="O15"/>
  <c r="O14"/>
  <c r="O13"/>
  <c r="O12"/>
  <c r="O11"/>
  <c r="L8"/>
  <c r="P20" s="1"/>
  <c r="S2"/>
  <c r="Q60" i="16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O20"/>
  <c r="O19"/>
  <c r="O18"/>
  <c r="O17"/>
  <c r="O16"/>
  <c r="O15"/>
  <c r="O14"/>
  <c r="O13"/>
  <c r="O12"/>
  <c r="O11"/>
  <c r="Q21"/>
  <c r="S2"/>
  <c r="Q60" i="15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Q21" s="1"/>
  <c r="O20"/>
  <c r="O19"/>
  <c r="O18"/>
  <c r="O17"/>
  <c r="O16"/>
  <c r="O15"/>
  <c r="O14"/>
  <c r="O13"/>
  <c r="O12"/>
  <c r="O11"/>
  <c r="P21"/>
  <c r="S2"/>
  <c r="Q60" i="14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Q21" s="1"/>
  <c r="O20"/>
  <c r="O19"/>
  <c r="O18"/>
  <c r="O17"/>
  <c r="O16"/>
  <c r="O15"/>
  <c r="O14"/>
  <c r="O13"/>
  <c r="O12"/>
  <c r="O11"/>
  <c r="Q20"/>
  <c r="S2"/>
  <c r="Q60" i="13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Q21" s="1"/>
  <c r="O20"/>
  <c r="O19"/>
  <c r="O18"/>
  <c r="O17"/>
  <c r="O16"/>
  <c r="O15"/>
  <c r="O14"/>
  <c r="O13"/>
  <c r="O12"/>
  <c r="O11"/>
  <c r="P20"/>
  <c r="S2"/>
  <c r="Q60" i="12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O21"/>
  <c r="O20"/>
  <c r="O19"/>
  <c r="O18"/>
  <c r="O17"/>
  <c r="O16"/>
  <c r="O15"/>
  <c r="O14"/>
  <c r="O13"/>
  <c r="O12"/>
  <c r="O11"/>
  <c r="P20"/>
  <c r="S2"/>
  <c r="O20" i="5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12"/>
  <c r="O13"/>
  <c r="O14"/>
  <c r="O15"/>
  <c r="O16"/>
  <c r="O17"/>
  <c r="O18"/>
  <c r="O19"/>
  <c r="O11"/>
  <c r="Q21" i="17" l="1"/>
  <c r="P21"/>
  <c r="P21" i="16"/>
  <c r="P21" i="14"/>
  <c r="P21" i="13"/>
  <c r="P21" i="12"/>
  <c r="M8"/>
  <c r="Q20" s="1"/>
  <c r="Q12"/>
  <c r="P15"/>
  <c r="P11"/>
  <c r="Q16"/>
  <c r="P19"/>
  <c r="Q21"/>
  <c r="Q15" i="13"/>
  <c r="Q11"/>
  <c r="P14"/>
  <c r="P18"/>
  <c r="M8" i="14"/>
  <c r="Q18" s="1"/>
  <c r="P13"/>
  <c r="Q14"/>
  <c r="P17"/>
  <c r="Q15" i="16"/>
  <c r="P18"/>
  <c r="P14"/>
  <c r="Q12" i="17"/>
  <c r="P19"/>
  <c r="M8"/>
  <c r="Q20" s="1"/>
  <c r="P11"/>
  <c r="P13"/>
  <c r="Q14"/>
  <c r="Q16"/>
  <c r="P15"/>
  <c r="P17"/>
  <c r="Q11"/>
  <c r="P14"/>
  <c r="Q15"/>
  <c r="P18"/>
  <c r="Q18"/>
  <c r="P12"/>
  <c r="Q13"/>
  <c r="P16"/>
  <c r="Q17"/>
  <c r="P13" i="16"/>
  <c r="Q14"/>
  <c r="P17"/>
  <c r="P12"/>
  <c r="Q13"/>
  <c r="P16"/>
  <c r="Q17"/>
  <c r="P20"/>
  <c r="M8"/>
  <c r="Q20" s="1"/>
  <c r="P11"/>
  <c r="Q12"/>
  <c r="P15"/>
  <c r="Q16"/>
  <c r="P19"/>
  <c r="P12" i="15"/>
  <c r="Q13"/>
  <c r="P16"/>
  <c r="Q17"/>
  <c r="P20"/>
  <c r="Q11"/>
  <c r="P14"/>
  <c r="Q15"/>
  <c r="P18"/>
  <c r="P13"/>
  <c r="Q14"/>
  <c r="P17"/>
  <c r="M8"/>
  <c r="Q20" s="1"/>
  <c r="P11"/>
  <c r="Q12"/>
  <c r="P15"/>
  <c r="Q16"/>
  <c r="P19"/>
  <c r="M8" i="13"/>
  <c r="Q20" s="1"/>
  <c r="P11"/>
  <c r="Q12"/>
  <c r="P15"/>
  <c r="Q16"/>
  <c r="P19"/>
  <c r="Q11" i="14"/>
  <c r="P14"/>
  <c r="Q15"/>
  <c r="P18"/>
  <c r="P13" i="13"/>
  <c r="Q14"/>
  <c r="P17"/>
  <c r="Q18"/>
  <c r="P12" i="14"/>
  <c r="Q13"/>
  <c r="P16"/>
  <c r="Q17"/>
  <c r="P20"/>
  <c r="P12" i="13"/>
  <c r="Q13"/>
  <c r="P16"/>
  <c r="Q17"/>
  <c r="P11" i="14"/>
  <c r="Q12"/>
  <c r="P15"/>
  <c r="Q16"/>
  <c r="P19"/>
  <c r="Q11" i="12"/>
  <c r="P14"/>
  <c r="Q15"/>
  <c r="P18"/>
  <c r="Q19"/>
  <c r="P13"/>
  <c r="Q14"/>
  <c r="P17"/>
  <c r="Q18"/>
  <c r="P12"/>
  <c r="Q13"/>
  <c r="P16"/>
  <c r="Q17"/>
  <c r="S2" i="5"/>
  <c r="C4" i="11" s="1"/>
  <c r="L8" i="5"/>
  <c r="Q19" i="14" l="1"/>
  <c r="Q11" i="16"/>
  <c r="S5" s="1"/>
  <c r="P39" i="5"/>
  <c r="P38"/>
  <c r="Q38"/>
  <c r="P41"/>
  <c r="Q37"/>
  <c r="P40"/>
  <c r="Q41"/>
  <c r="Q40"/>
  <c r="Q39"/>
  <c r="P37"/>
  <c r="P33"/>
  <c r="Q34"/>
  <c r="P32"/>
  <c r="P36"/>
  <c r="Q32"/>
  <c r="P35"/>
  <c r="Q36"/>
  <c r="P34"/>
  <c r="Q35"/>
  <c r="Q33"/>
  <c r="Q23"/>
  <c r="P27"/>
  <c r="P30"/>
  <c r="Q31"/>
  <c r="P29"/>
  <c r="Q30"/>
  <c r="Q28"/>
  <c r="P31"/>
  <c r="P28"/>
  <c r="Q29"/>
  <c r="Q27"/>
  <c r="Q22"/>
  <c r="Q24"/>
  <c r="P24"/>
  <c r="P23"/>
  <c r="P26"/>
  <c r="Q25"/>
  <c r="P25"/>
  <c r="P22"/>
  <c r="Q26"/>
  <c r="Q19" i="15"/>
  <c r="Q16" i="5"/>
  <c r="Q21"/>
  <c r="Q15"/>
  <c r="P21"/>
  <c r="Q19" i="13"/>
  <c r="S4" s="1"/>
  <c r="Q18" i="15"/>
  <c r="Q18" i="16"/>
  <c r="Q19"/>
  <c r="Q19" i="17"/>
  <c r="S5" s="1"/>
  <c r="S4"/>
  <c r="S3"/>
  <c r="S4" i="15"/>
  <c r="S5"/>
  <c r="S3"/>
  <c r="S4" i="14"/>
  <c r="S3"/>
  <c r="S5"/>
  <c r="S5" i="13"/>
  <c r="S3" i="12"/>
  <c r="S4"/>
  <c r="S5"/>
  <c r="P19" i="5"/>
  <c r="P20"/>
  <c r="P18"/>
  <c r="P17"/>
  <c r="Q17"/>
  <c r="P15"/>
  <c r="P16"/>
  <c r="P14"/>
  <c r="P12"/>
  <c r="P13"/>
  <c r="P11"/>
  <c r="M8"/>
  <c r="S4" i="16" l="1"/>
  <c r="S7" i="14"/>
  <c r="Q8" s="1"/>
  <c r="S8" s="1"/>
  <c r="S3" i="13"/>
  <c r="S7" s="1"/>
  <c r="Q8" s="1"/>
  <c r="S8" s="1"/>
  <c r="S3" i="16"/>
  <c r="S7" i="17"/>
  <c r="S7" i="15"/>
  <c r="Q8" s="1"/>
  <c r="S8" s="1"/>
  <c r="S7" i="12"/>
  <c r="Q8" s="1"/>
  <c r="S8" s="1"/>
  <c r="Q20" i="5"/>
  <c r="Q19"/>
  <c r="Q14"/>
  <c r="Q11"/>
  <c r="Q18"/>
  <c r="Q12"/>
  <c r="Q13"/>
  <c r="S7" i="16" l="1"/>
  <c r="Q8" s="1"/>
  <c r="S8" s="1"/>
  <c r="Q8" i="17"/>
  <c r="S8" s="1"/>
  <c r="S4" i="5"/>
  <c r="C6" i="11" s="1"/>
  <c r="S5" i="5"/>
  <c r="C7" i="11" s="1"/>
  <c r="S3" i="5"/>
  <c r="C5" i="11" s="1"/>
  <c r="C9" l="1"/>
  <c r="D10" s="1"/>
  <c r="C10" s="1"/>
  <c r="S7" i="5"/>
  <c r="Q8" s="1"/>
  <c r="S8" s="1"/>
</calcChain>
</file>

<file path=xl/sharedStrings.xml><?xml version="1.0" encoding="utf-8"?>
<sst xmlns="http://schemas.openxmlformats.org/spreadsheetml/2006/main" count="812" uniqueCount="90">
  <si>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</si>
  <si>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</si>
  <si>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</si>
  <si>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</si>
  <si>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</si>
  <si>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</si>
  <si>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</si>
  <si>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</si>
  <si>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</si>
  <si>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</si>
  <si>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</si>
  <si>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</si>
  <si>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</si>
  <si>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</si>
  <si>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</si>
  <si>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ГО г.Октябрьский</t>
  </si>
  <si>
    <t>Max балл участника:</t>
  </si>
  <si>
    <t>Доля в % от максим. количества баллов</t>
  </si>
  <si>
    <t>Рейтинг</t>
  </si>
  <si>
    <t>Шифр</t>
  </si>
  <si>
    <t>Статус участника (Победитель, Призер, Участник)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</si>
  <si>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</si>
  <si>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</si>
  <si>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</si>
  <si>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Класс обучения</t>
  </si>
  <si>
    <t>Результат (балл)</t>
  </si>
  <si>
    <t>не имеются</t>
  </si>
  <si>
    <t>ОУ</t>
  </si>
  <si>
    <t>Школьный этап</t>
  </si>
  <si>
    <t>Пол (Муж/Жен)</t>
  </si>
  <si>
    <t>Муж</t>
  </si>
  <si>
    <t>Жен</t>
  </si>
  <si>
    <t>имеются</t>
  </si>
  <si>
    <t>Состав жюри:</t>
  </si>
  <si>
    <t>Max балл за олимпиаду:</t>
  </si>
  <si>
    <t>Квота на победителей и призеров</t>
  </si>
  <si>
    <t>Заменить статус "призер" на "участник"</t>
  </si>
  <si>
    <t>Количество участников по предмету</t>
  </si>
  <si>
    <t>Победители по предмету</t>
  </si>
  <si>
    <t>Призеры по предмету</t>
  </si>
  <si>
    <t>Участники по предмету</t>
  </si>
  <si>
    <t>Победители и призеры по предмету</t>
  </si>
  <si>
    <t>Количество участников по классу</t>
  </si>
  <si>
    <t>Победители по классу</t>
  </si>
  <si>
    <t>Призеры по классу</t>
  </si>
  <si>
    <t>Участники по классу</t>
  </si>
  <si>
    <t>Протокол школьного этапа всероссийской олимпиады школьников в 5 классах в 2019/2020 учебном году</t>
  </si>
  <si>
    <t>Протокол школьного этапа всероссийской олимпиады школьников в 6 классах в 2019/2020 учебном году</t>
  </si>
  <si>
    <t>Протокол школьного этапа всероссийской олимпиады школьников в 7 классах в 2019/2020 учебном году</t>
  </si>
  <si>
    <t>Протокол школьного этапа всероссийской олимпиады школьников в 8 классах в 2019/2020 учебном году</t>
  </si>
  <si>
    <t>Протокол школьного этапа всероссийской олимпиады школьников в 9 классах в 2019/2020 учебном году</t>
  </si>
  <si>
    <t>Протокол школьного этапа всероссийской олимпиады школьников в 10 классах в 2019/2020 учебном году</t>
  </si>
  <si>
    <t>Протокол школьного этапа всероссийской олимпиады школьников в 11 классах в 2019/2020 учебном году</t>
  </si>
  <si>
    <t>Информация о победителях и призерах по предмету</t>
  </si>
  <si>
    <t>обществознание</t>
  </si>
  <si>
    <t>МБОУ "Башкирская гимназия № 4"</t>
  </si>
  <si>
    <t>Муниципальное бюджетное общеобразовательное учреждение "Башкирская гимназия № 4" городского округа город Октябрьский Республики Башкортостан</t>
  </si>
  <si>
    <t>РФ</t>
  </si>
  <si>
    <t>6-1</t>
  </si>
  <si>
    <t>Султанов Мурат Маратович</t>
  </si>
  <si>
    <t>учитель</t>
  </si>
  <si>
    <t>6-2</t>
  </si>
  <si>
    <t>7-1</t>
  </si>
  <si>
    <t>7-2</t>
  </si>
  <si>
    <t>8-3</t>
  </si>
  <si>
    <t>8-2</t>
  </si>
  <si>
    <t>9-3</t>
  </si>
  <si>
    <t>9-2</t>
  </si>
  <si>
    <t>9-1</t>
  </si>
  <si>
    <t>9-4</t>
  </si>
  <si>
    <t>10-3</t>
  </si>
  <si>
    <t>10-1</t>
  </si>
  <si>
    <t>10-2</t>
  </si>
  <si>
    <t>10-5</t>
  </si>
  <si>
    <t>10-4</t>
  </si>
  <si>
    <t xml:space="preserve">И </t>
  </si>
  <si>
    <t xml:space="preserve">Б </t>
  </si>
  <si>
    <t xml:space="preserve">Г </t>
  </si>
  <si>
    <t xml:space="preserve">Д </t>
  </si>
  <si>
    <t xml:space="preserve">Р </t>
  </si>
  <si>
    <t xml:space="preserve">А </t>
  </si>
  <si>
    <t xml:space="preserve">Х </t>
  </si>
  <si>
    <t xml:space="preserve">Л </t>
  </si>
  <si>
    <t xml:space="preserve">С </t>
  </si>
  <si>
    <t xml:space="preserve">У </t>
  </si>
  <si>
    <t xml:space="preserve">К </t>
  </si>
  <si>
    <t xml:space="preserve">М </t>
  </si>
  <si>
    <t xml:space="preserve">Э </t>
  </si>
  <si>
    <t xml:space="preserve">Ш </t>
  </si>
  <si>
    <t>Б</t>
  </si>
</sst>
</file>

<file path=xl/styles.xml><?xml version="1.0" encoding="utf-8"?>
<styleSheet xmlns="http://schemas.openxmlformats.org/spreadsheetml/2006/main">
  <numFmts count="3">
    <numFmt numFmtId="164" formatCode="[$-419]dd&quot;.&quot;mm&quot;.&quot;yyyy"/>
    <numFmt numFmtId="165" formatCode="[$-419]General"/>
    <numFmt numFmtId="166" formatCode="0.0%"/>
  </numFmts>
  <fonts count="8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9" fontId="0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9" fontId="0" fillId="0" borderId="0" xfId="0" applyNumberFormat="1"/>
    <xf numFmtId="0" fontId="0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Акцент1" xfId="1" builtinId="29" customBuiltin="1"/>
    <cellStyle name="Обычный" xfId="0" builtinId="0"/>
    <cellStyle name="Процентный" xfId="2" builtinId="5"/>
  </cellStyles>
  <dxfs count="28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406675</xdr:colOff>
      <xdr:row>62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11227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90" zoomScaleNormal="90" workbookViewId="0">
      <selection activeCell="O33" sqref="O33"/>
    </sheetView>
  </sheetViews>
  <sheetFormatPr defaultRowHeight="12.75"/>
  <sheetData/>
  <pageMargins left="0.25" right="0.25" top="0.75" bottom="0.75" header="0.3" footer="0.3"/>
  <pageSetup paperSize="9" scale="9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3" sqref="C3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0</v>
      </c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0</v>
      </c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0</v>
      </c>
    </row>
    <row r="6" spans="1:25">
      <c r="A6" s="31" t="s">
        <v>7</v>
      </c>
      <c r="B6" s="30"/>
      <c r="C6" s="31">
        <v>5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 t="e">
        <f>(S3+S4)/S2</f>
        <v>#DIV/0!</v>
      </c>
    </row>
    <row r="8" spans="1:25">
      <c r="A8" s="9"/>
      <c r="B8" s="9"/>
      <c r="C8" s="58" t="s">
        <v>34</v>
      </c>
      <c r="D8" s="58"/>
      <c r="E8" s="31">
        <v>100</v>
      </c>
      <c r="F8" s="9"/>
      <c r="G8" s="9"/>
      <c r="H8" s="9"/>
      <c r="I8" s="9"/>
      <c r="J8" s="9"/>
      <c r="K8" s="5" t="s">
        <v>16</v>
      </c>
      <c r="L8" s="4">
        <f>MAX(N11:N60)</f>
        <v>0</v>
      </c>
      <c r="M8" s="38" t="str">
        <f>IF(L8*100/E8&gt;=50,"победитель","участник")</f>
        <v>участник</v>
      </c>
      <c r="Q8" s="46" t="e">
        <f>S7-45%</f>
        <v>#DIV/0!</v>
      </c>
      <c r="R8" s="42" t="s">
        <v>36</v>
      </c>
      <c r="S8" s="47" t="e">
        <f>IF((S2*Q8)&gt;0,(S2*Q8),0)</f>
        <v>#DIV/0!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str">
        <f t="shared" ref="O11:O42" si="0">IF(N11="","",N11/$E$8)</f>
        <v/>
      </c>
      <c r="P11" s="17" t="str">
        <f t="shared" ref="P11:P42" si="1">IF(N11="","",N11/$L$8)</f>
        <v/>
      </c>
      <c r="Q11" s="29" t="str">
        <f t="shared" ref="Q11:Q42" si="2">IF(N11="","",IF($L$8=N11,$M$8,IF(O11&gt;=50%,"призер","участник")))</f>
        <v/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str">
        <f t="shared" si="0"/>
        <v/>
      </c>
      <c r="P12" s="17" t="str">
        <f t="shared" si="1"/>
        <v/>
      </c>
      <c r="Q12" s="29" t="str">
        <f t="shared" si="2"/>
        <v/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str">
        <f t="shared" si="0"/>
        <v/>
      </c>
      <c r="P13" s="17" t="str">
        <f t="shared" si="1"/>
        <v/>
      </c>
      <c r="Q13" s="29" t="str">
        <f t="shared" si="2"/>
        <v/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str">
        <f t="shared" si="0"/>
        <v/>
      </c>
      <c r="P14" s="17" t="str">
        <f t="shared" si="1"/>
        <v/>
      </c>
      <c r="Q14" s="29" t="str">
        <f t="shared" si="2"/>
        <v/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27" priority="4" stopIfTrue="1">
      <formula>ISBLANK(C3)</formula>
    </cfRule>
  </conditionalFormatting>
  <conditionalFormatting sqref="C4">
    <cfRule type="expression" dxfId="26" priority="3" stopIfTrue="1">
      <formula>ISBLANK(C4)</formula>
    </cfRule>
  </conditionalFormatting>
  <conditionalFormatting sqref="C7">
    <cfRule type="expression" dxfId="25" priority="2" stopIfTrue="1">
      <formula>ISBLANK(C7)</formula>
    </cfRule>
  </conditionalFormatting>
  <conditionalFormatting sqref="E8">
    <cfRule type="expression" dxfId="24" priority="1" stopIfTrue="1">
      <formula>ISBLANK(E8)</formula>
    </cfRule>
  </conditionalFormatting>
  <dataValidations count="3">
    <dataValidation type="list" allowBlank="1" showInputMessage="1" showErrorMessage="1" sqref="I11:I60">
      <formula1>$F$3:$F$4</formula1>
    </dataValidation>
    <dataValidation type="list" allowBlank="1" showInputMessage="1" showErrorMessage="1" sqref="F11:F60">
      <formula1>$E$3:$E$4</formula1>
    </dataValidation>
    <dataValidation allowBlank="1" showInputMessage="1" showErrorMessage="1" sqref="C3:C7 A3:A7 F7 E8 G3:G7 B10:G10 G11 C11:E11 E5:E6 C9 A9"/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22" sqref="C22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2</v>
      </c>
    </row>
    <row r="3" spans="1:25">
      <c r="A3" s="31" t="s">
        <v>0</v>
      </c>
      <c r="B3" s="30"/>
      <c r="C3" s="31" t="s">
        <v>54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1</v>
      </c>
    </row>
    <row r="4" spans="1:25">
      <c r="A4" s="31" t="s">
        <v>27</v>
      </c>
      <c r="B4" s="30"/>
      <c r="C4" s="31" t="s">
        <v>55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1</v>
      </c>
    </row>
    <row r="6" spans="1:25">
      <c r="A6" s="31" t="s">
        <v>7</v>
      </c>
      <c r="B6" s="30"/>
      <c r="C6" s="31">
        <v>6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>
        <v>43754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>
        <f>(S3+S4)/S2</f>
        <v>0.5</v>
      </c>
    </row>
    <row r="8" spans="1:25">
      <c r="A8" s="9"/>
      <c r="B8" s="9"/>
      <c r="C8" s="58" t="s">
        <v>34</v>
      </c>
      <c r="D8" s="58"/>
      <c r="E8" s="31">
        <v>40</v>
      </c>
      <c r="F8" s="9"/>
      <c r="G8" s="9"/>
      <c r="H8" s="9"/>
      <c r="I8" s="9"/>
      <c r="J8" s="9"/>
      <c r="K8" s="5" t="s">
        <v>16</v>
      </c>
      <c r="L8" s="4">
        <v>21</v>
      </c>
      <c r="M8" s="38" t="str">
        <f>IF(L8*100/E8&gt;=50,"победитель","участник")</f>
        <v>победитель</v>
      </c>
      <c r="Q8" s="46">
        <f>S7-45%</f>
        <v>4.9999999999999989E-2</v>
      </c>
      <c r="R8" s="42" t="s">
        <v>36</v>
      </c>
      <c r="S8" s="47">
        <f>IF((S2*Q8)&gt;0,(S2*Q8),0)</f>
        <v>9.9999999999999978E-2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56" t="s">
        <v>85</v>
      </c>
      <c r="D11" s="56" t="s">
        <v>80</v>
      </c>
      <c r="E11" s="13"/>
      <c r="F11" s="20" t="s">
        <v>31</v>
      </c>
      <c r="G11" s="13"/>
      <c r="H11" s="28" t="s">
        <v>57</v>
      </c>
      <c r="I11" s="28" t="s">
        <v>26</v>
      </c>
      <c r="J11" s="13" t="s">
        <v>56</v>
      </c>
      <c r="K11" s="13" t="s">
        <v>55</v>
      </c>
      <c r="L11" s="20">
        <v>6</v>
      </c>
      <c r="M11" s="22" t="s">
        <v>58</v>
      </c>
      <c r="N11" s="23">
        <v>21</v>
      </c>
      <c r="O11" s="17">
        <f t="shared" ref="O11:O42" si="0">IF(N11="","",N11/$E$8)</f>
        <v>0.52500000000000002</v>
      </c>
      <c r="P11" s="17">
        <f t="shared" ref="P11:P42" si="1">IF(N11="","",N11/$L$8)</f>
        <v>1</v>
      </c>
      <c r="Q11" s="29" t="str">
        <f t="shared" ref="Q11:Q42" si="2">IF(N11="","",IF($L$8=N11,$M$8,IF(O11&gt;=50%,"призер","участник")))</f>
        <v>победитель</v>
      </c>
      <c r="R11" s="13" t="s">
        <v>59</v>
      </c>
      <c r="S11" s="18" t="s">
        <v>60</v>
      </c>
    </row>
    <row r="12" spans="1:25" s="11" customFormat="1" ht="12.95" customHeight="1">
      <c r="A12" s="6">
        <v>2</v>
      </c>
      <c r="B12" s="19" t="s">
        <v>15</v>
      </c>
      <c r="C12" s="56" t="s">
        <v>89</v>
      </c>
      <c r="D12" s="56" t="s">
        <v>83</v>
      </c>
      <c r="E12" s="13"/>
      <c r="F12" s="20" t="s">
        <v>31</v>
      </c>
      <c r="G12" s="13"/>
      <c r="H12" s="28" t="s">
        <v>57</v>
      </c>
      <c r="I12" s="28" t="s">
        <v>26</v>
      </c>
      <c r="J12" s="13" t="s">
        <v>56</v>
      </c>
      <c r="K12" s="13" t="s">
        <v>55</v>
      </c>
      <c r="L12" s="20">
        <v>6</v>
      </c>
      <c r="M12" s="22" t="s">
        <v>61</v>
      </c>
      <c r="N12" s="23">
        <v>17</v>
      </c>
      <c r="O12" s="17">
        <f t="shared" si="0"/>
        <v>0.42499999999999999</v>
      </c>
      <c r="P12" s="17">
        <f t="shared" si="1"/>
        <v>0.80952380952380953</v>
      </c>
      <c r="Q12" s="29" t="str">
        <f t="shared" si="2"/>
        <v>участник</v>
      </c>
      <c r="R12" s="13" t="s">
        <v>59</v>
      </c>
      <c r="S12" s="18" t="s">
        <v>60</v>
      </c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str">
        <f t="shared" si="0"/>
        <v/>
      </c>
      <c r="P13" s="17" t="str">
        <f t="shared" si="1"/>
        <v/>
      </c>
      <c r="Q13" s="29" t="str">
        <f t="shared" si="2"/>
        <v/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str">
        <f t="shared" si="0"/>
        <v/>
      </c>
      <c r="P14" s="17" t="str">
        <f t="shared" si="1"/>
        <v/>
      </c>
      <c r="Q14" s="29" t="str">
        <f t="shared" si="2"/>
        <v/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23" priority="4" stopIfTrue="1">
      <formula>ISBLANK(C3)</formula>
    </cfRule>
  </conditionalFormatting>
  <conditionalFormatting sqref="C4">
    <cfRule type="expression" dxfId="22" priority="3" stopIfTrue="1">
      <formula>ISBLANK(C4)</formula>
    </cfRule>
  </conditionalFormatting>
  <conditionalFormatting sqref="C7">
    <cfRule type="expression" dxfId="21" priority="2" stopIfTrue="1">
      <formula>ISBLANK(C7)</formula>
    </cfRule>
  </conditionalFormatting>
  <conditionalFormatting sqref="E8">
    <cfRule type="expression" dxfId="20" priority="1" stopIfTrue="1">
      <formula>ISBLANK(E8)</formula>
    </cfRule>
  </conditionalFormatting>
  <dataValidations count="3">
    <dataValidation allowBlank="1" showInputMessage="1" showErrorMessage="1" sqref="C3:C7 A3:A7 F7 E8 G3:G7 B10:G10 A9 C9 E5:E6 C11:D11"/>
    <dataValidation type="list" allowBlank="1" showInputMessage="1" showErrorMessage="1" sqref="F11:F60">
      <formula1>$E$3:$E$4</formula1>
    </dataValidation>
    <dataValidation type="list" allowBlank="1" showInputMessage="1" showErrorMessage="1" sqref="I11:I6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11" sqref="C11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2</v>
      </c>
    </row>
    <row r="3" spans="1:25">
      <c r="A3" s="31" t="s">
        <v>0</v>
      </c>
      <c r="B3" s="30"/>
      <c r="C3" s="31" t="s">
        <v>54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0</v>
      </c>
    </row>
    <row r="4" spans="1:25">
      <c r="A4" s="31" t="s">
        <v>27</v>
      </c>
      <c r="B4" s="30"/>
      <c r="C4" s="31" t="s">
        <v>55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2</v>
      </c>
    </row>
    <row r="6" spans="1:25">
      <c r="A6" s="31" t="s">
        <v>7</v>
      </c>
      <c r="B6" s="30"/>
      <c r="C6" s="31">
        <v>7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>
        <v>43754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>
        <f>(S3+S4)/S2</f>
        <v>0</v>
      </c>
    </row>
    <row r="8" spans="1:25">
      <c r="A8" s="9"/>
      <c r="B8" s="9"/>
      <c r="C8" s="58" t="s">
        <v>34</v>
      </c>
      <c r="D8" s="58"/>
      <c r="E8" s="31">
        <v>22</v>
      </c>
      <c r="F8" s="9"/>
      <c r="G8" s="9"/>
      <c r="H8" s="9"/>
      <c r="I8" s="9"/>
      <c r="J8" s="9"/>
      <c r="K8" s="5" t="s">
        <v>16</v>
      </c>
      <c r="L8" s="4">
        <v>7</v>
      </c>
      <c r="M8" s="38" t="str">
        <f>IF(L8*100/E8&gt;=50,"победитель","участник")</f>
        <v>участник</v>
      </c>
      <c r="Q8" s="46">
        <f>S7-45%</f>
        <v>-0.45</v>
      </c>
      <c r="R8" s="42" t="s">
        <v>36</v>
      </c>
      <c r="S8" s="47">
        <f>IF((S2*Q8)&gt;0,(S2*Q8),0)</f>
        <v>0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56" t="s">
        <v>80</v>
      </c>
      <c r="D11" s="56" t="s">
        <v>77</v>
      </c>
      <c r="E11" s="13"/>
      <c r="F11" s="20" t="s">
        <v>31</v>
      </c>
      <c r="G11" s="13"/>
      <c r="H11" s="28" t="s">
        <v>57</v>
      </c>
      <c r="I11" s="28" t="s">
        <v>26</v>
      </c>
      <c r="J11" s="13" t="s">
        <v>56</v>
      </c>
      <c r="K11" s="13" t="s">
        <v>55</v>
      </c>
      <c r="L11" s="20">
        <v>7</v>
      </c>
      <c r="M11" s="22" t="s">
        <v>62</v>
      </c>
      <c r="N11" s="23">
        <v>7</v>
      </c>
      <c r="O11" s="17">
        <f t="shared" ref="O11:O42" si="0">IF(N11="","",N11/$E$8)</f>
        <v>0.31818181818181818</v>
      </c>
      <c r="P11" s="17">
        <f t="shared" ref="P11:P42" si="1">IF(N11="","",N11/$L$8)</f>
        <v>1</v>
      </c>
      <c r="Q11" s="29" t="str">
        <f t="shared" ref="Q11:Q42" si="2">IF(N11="","",IF($L$8=N11,$M$8,IF(O11&gt;=50%,"призер","участник")))</f>
        <v>участник</v>
      </c>
      <c r="R11" s="13" t="s">
        <v>59</v>
      </c>
      <c r="S11" s="18" t="s">
        <v>60</v>
      </c>
    </row>
    <row r="12" spans="1:25" s="11" customFormat="1" ht="12.95" customHeight="1">
      <c r="A12" s="6">
        <v>2</v>
      </c>
      <c r="B12" s="19" t="s">
        <v>15</v>
      </c>
      <c r="C12" s="56" t="s">
        <v>88</v>
      </c>
      <c r="D12" s="56" t="s">
        <v>87</v>
      </c>
      <c r="E12" s="13"/>
      <c r="F12" s="20" t="s">
        <v>30</v>
      </c>
      <c r="G12" s="13"/>
      <c r="H12" s="28" t="s">
        <v>57</v>
      </c>
      <c r="I12" s="28" t="s">
        <v>26</v>
      </c>
      <c r="J12" s="13" t="s">
        <v>56</v>
      </c>
      <c r="K12" s="13" t="s">
        <v>55</v>
      </c>
      <c r="L12" s="20">
        <v>7</v>
      </c>
      <c r="M12" s="22" t="s">
        <v>63</v>
      </c>
      <c r="N12" s="23">
        <v>4</v>
      </c>
      <c r="O12" s="17">
        <f t="shared" si="0"/>
        <v>0.18181818181818182</v>
      </c>
      <c r="P12" s="17">
        <f t="shared" si="1"/>
        <v>0.5714285714285714</v>
      </c>
      <c r="Q12" s="29" t="str">
        <f t="shared" si="2"/>
        <v>участник</v>
      </c>
      <c r="R12" s="13" t="s">
        <v>59</v>
      </c>
      <c r="S12" s="18" t="s">
        <v>60</v>
      </c>
    </row>
    <row r="13" spans="1:25">
      <c r="A13" s="6">
        <v>3</v>
      </c>
      <c r="B13" s="19" t="s">
        <v>15</v>
      </c>
      <c r="C13" s="16"/>
      <c r="D13" s="16"/>
      <c r="E13" s="13"/>
      <c r="F13" s="26"/>
      <c r="G13" s="13"/>
      <c r="H13" s="28"/>
      <c r="I13" s="28"/>
      <c r="J13" s="27"/>
      <c r="K13" s="27"/>
      <c r="L13" s="26"/>
      <c r="M13" s="22"/>
      <c r="N13" s="23"/>
      <c r="O13" s="17" t="str">
        <f t="shared" si="0"/>
        <v/>
      </c>
      <c r="P13" s="17" t="str">
        <f t="shared" si="1"/>
        <v/>
      </c>
      <c r="Q13" s="29" t="str">
        <f t="shared" si="2"/>
        <v/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str">
        <f t="shared" si="0"/>
        <v/>
      </c>
      <c r="P14" s="17" t="str">
        <f t="shared" si="1"/>
        <v/>
      </c>
      <c r="Q14" s="29" t="str">
        <f t="shared" si="2"/>
        <v/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19" priority="4" stopIfTrue="1">
      <formula>ISBLANK(C3)</formula>
    </cfRule>
  </conditionalFormatting>
  <conditionalFormatting sqref="C4">
    <cfRule type="expression" dxfId="18" priority="3" stopIfTrue="1">
      <formula>ISBLANK(C4)</formula>
    </cfRule>
  </conditionalFormatting>
  <conditionalFormatting sqref="C7">
    <cfRule type="expression" dxfId="17" priority="2" stopIfTrue="1">
      <formula>ISBLANK(C7)</formula>
    </cfRule>
  </conditionalFormatting>
  <conditionalFormatting sqref="E8">
    <cfRule type="expression" dxfId="16" priority="1" stopIfTrue="1">
      <formula>ISBLANK(E8)</formula>
    </cfRule>
  </conditionalFormatting>
  <dataValidations count="3">
    <dataValidation allowBlank="1" showInputMessage="1" showErrorMessage="1" sqref="C3:C7 A3:A7 F7 E8 G3:G7 B10:G10 C11:D11 A9 E5:E6 C9"/>
    <dataValidation type="list" allowBlank="1" showInputMessage="1" showErrorMessage="1" sqref="F11:F60">
      <formula1>$E$3:$E$4</formula1>
    </dataValidation>
    <dataValidation type="list" allowBlank="1" showInputMessage="1" showErrorMessage="1" sqref="I11:I6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12" sqref="C12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2</v>
      </c>
    </row>
    <row r="3" spans="1:25">
      <c r="A3" s="31" t="s">
        <v>0</v>
      </c>
      <c r="B3" s="30"/>
      <c r="C3" s="31" t="s">
        <v>54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0</v>
      </c>
    </row>
    <row r="4" spans="1:25">
      <c r="A4" s="31" t="s">
        <v>27</v>
      </c>
      <c r="B4" s="30"/>
      <c r="C4" s="31" t="s">
        <v>55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2</v>
      </c>
    </row>
    <row r="6" spans="1:25">
      <c r="A6" s="31" t="s">
        <v>7</v>
      </c>
      <c r="B6" s="30"/>
      <c r="C6" s="31">
        <v>8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>
        <v>43754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>
        <f>(S3+S4)/S2</f>
        <v>0</v>
      </c>
    </row>
    <row r="8" spans="1:25">
      <c r="A8" s="9"/>
      <c r="B8" s="9"/>
      <c r="C8" s="58" t="s">
        <v>34</v>
      </c>
      <c r="D8" s="58"/>
      <c r="E8" s="31">
        <v>39</v>
      </c>
      <c r="F8" s="9"/>
      <c r="G8" s="9"/>
      <c r="H8" s="9"/>
      <c r="I8" s="9"/>
      <c r="J8" s="9"/>
      <c r="K8" s="5" t="s">
        <v>16</v>
      </c>
      <c r="L8" s="4">
        <v>16</v>
      </c>
      <c r="M8" s="38" t="str">
        <f>IF(L8*100/E8&gt;=50,"победитель","участник")</f>
        <v>участник</v>
      </c>
      <c r="Q8" s="46">
        <f>S7-45%</f>
        <v>-0.45</v>
      </c>
      <c r="R8" s="42" t="s">
        <v>36</v>
      </c>
      <c r="S8" s="47">
        <f>IF((S2*Q8)&gt;0,(S2*Q8),0)</f>
        <v>0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56" t="s">
        <v>86</v>
      </c>
      <c r="D11" s="56" t="s">
        <v>87</v>
      </c>
      <c r="E11" s="13"/>
      <c r="F11" s="20" t="s">
        <v>31</v>
      </c>
      <c r="G11" s="13"/>
      <c r="H11" s="28" t="s">
        <v>57</v>
      </c>
      <c r="I11" s="28" t="s">
        <v>26</v>
      </c>
      <c r="J11" s="13" t="s">
        <v>56</v>
      </c>
      <c r="K11" s="13" t="s">
        <v>55</v>
      </c>
      <c r="L11" s="20"/>
      <c r="M11" s="22" t="s">
        <v>64</v>
      </c>
      <c r="N11" s="23">
        <v>16</v>
      </c>
      <c r="O11" s="17">
        <f t="shared" ref="O11:O42" si="0">IF(N11="","",N11/$E$8)</f>
        <v>0.41025641025641024</v>
      </c>
      <c r="P11" s="17">
        <f t="shared" ref="P11:P42" si="1">IF(N11="","",N11/$L$8)</f>
        <v>1</v>
      </c>
      <c r="Q11" s="29" t="str">
        <f t="shared" ref="Q11:Q42" si="2">IF(N11="","",IF($L$8=N11,$M$8,IF(O11&gt;=50%,"призер","участник")))</f>
        <v>участник</v>
      </c>
      <c r="R11" s="13" t="s">
        <v>59</v>
      </c>
      <c r="S11" s="18" t="s">
        <v>60</v>
      </c>
    </row>
    <row r="12" spans="1:25" s="11" customFormat="1" ht="12.95" customHeight="1">
      <c r="A12" s="6">
        <v>2</v>
      </c>
      <c r="B12" s="19" t="s">
        <v>15</v>
      </c>
      <c r="C12" s="56" t="s">
        <v>77</v>
      </c>
      <c r="D12" s="56" t="s">
        <v>80</v>
      </c>
      <c r="E12" s="13"/>
      <c r="F12" s="20" t="s">
        <v>31</v>
      </c>
      <c r="G12" s="13"/>
      <c r="H12" s="28" t="s">
        <v>57</v>
      </c>
      <c r="I12" s="28" t="s">
        <v>26</v>
      </c>
      <c r="J12" s="13" t="s">
        <v>56</v>
      </c>
      <c r="K12" s="13" t="s">
        <v>55</v>
      </c>
      <c r="L12" s="20">
        <v>8</v>
      </c>
      <c r="M12" s="22" t="s">
        <v>65</v>
      </c>
      <c r="N12" s="23">
        <v>15</v>
      </c>
      <c r="O12" s="17">
        <f t="shared" si="0"/>
        <v>0.38461538461538464</v>
      </c>
      <c r="P12" s="17">
        <f t="shared" si="1"/>
        <v>0.9375</v>
      </c>
      <c r="Q12" s="29" t="str">
        <f t="shared" si="2"/>
        <v>участник</v>
      </c>
      <c r="R12" s="13" t="s">
        <v>59</v>
      </c>
      <c r="S12" s="18" t="s">
        <v>60</v>
      </c>
    </row>
    <row r="13" spans="1:25">
      <c r="A13" s="6">
        <v>3</v>
      </c>
      <c r="B13" s="19" t="s">
        <v>15</v>
      </c>
      <c r="C13" s="16"/>
      <c r="D13" s="16"/>
      <c r="E13" s="13"/>
      <c r="F13" s="26"/>
      <c r="G13" s="25"/>
      <c r="H13" s="28"/>
      <c r="I13" s="28"/>
      <c r="J13" s="27"/>
      <c r="K13" s="27"/>
      <c r="L13" s="26"/>
      <c r="M13" s="22"/>
      <c r="N13" s="23"/>
      <c r="O13" s="17" t="str">
        <f t="shared" si="0"/>
        <v/>
      </c>
      <c r="P13" s="17" t="str">
        <f t="shared" si="1"/>
        <v/>
      </c>
      <c r="Q13" s="29" t="str">
        <f t="shared" si="2"/>
        <v/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str">
        <f t="shared" si="0"/>
        <v/>
      </c>
      <c r="P14" s="17" t="str">
        <f t="shared" si="1"/>
        <v/>
      </c>
      <c r="Q14" s="29" t="str">
        <f t="shared" si="2"/>
        <v/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15" priority="4" stopIfTrue="1">
      <formula>ISBLANK(C3)</formula>
    </cfRule>
  </conditionalFormatting>
  <conditionalFormatting sqref="C4">
    <cfRule type="expression" dxfId="14" priority="3" stopIfTrue="1">
      <formula>ISBLANK(C4)</formula>
    </cfRule>
  </conditionalFormatting>
  <conditionalFormatting sqref="C7">
    <cfRule type="expression" dxfId="13" priority="2" stopIfTrue="1">
      <formula>ISBLANK(C7)</formula>
    </cfRule>
  </conditionalFormatting>
  <conditionalFormatting sqref="E8">
    <cfRule type="expression" dxfId="12" priority="1" stopIfTrue="1">
      <formula>ISBLANK(E8)</formula>
    </cfRule>
  </conditionalFormatting>
  <dataValidations count="3">
    <dataValidation type="list" allowBlank="1" showInputMessage="1" showErrorMessage="1" sqref="I11:I60">
      <formula1>$F$3:$F$4</formula1>
    </dataValidation>
    <dataValidation type="list" allowBlank="1" showInputMessage="1" showErrorMessage="1" sqref="F11:F60">
      <formula1>$E$3:$E$4</formula1>
    </dataValidation>
    <dataValidation allowBlank="1" showInputMessage="1" showErrorMessage="1" sqref="C3:C7 A3:A7 F7 E8 G3:G7 B10:G10 C11:D11 A9 E5:E6 C9"/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18" sqref="C18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4</v>
      </c>
    </row>
    <row r="3" spans="1:25">
      <c r="A3" s="31" t="s">
        <v>0</v>
      </c>
      <c r="B3" s="30"/>
      <c r="C3" s="31" t="s">
        <v>54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0</v>
      </c>
    </row>
    <row r="4" spans="1:25">
      <c r="A4" s="31" t="s">
        <v>27</v>
      </c>
      <c r="B4" s="30"/>
      <c r="C4" s="31" t="s">
        <v>55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1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3</v>
      </c>
    </row>
    <row r="6" spans="1:25">
      <c r="A6" s="31" t="s">
        <v>7</v>
      </c>
      <c r="B6" s="30"/>
      <c r="C6" s="31">
        <v>9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>
        <v>43754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>
        <f>(S3+S4)/S2</f>
        <v>0.25</v>
      </c>
    </row>
    <row r="8" spans="1:25">
      <c r="A8" s="9"/>
      <c r="B8" s="9"/>
      <c r="C8" s="58" t="s">
        <v>34</v>
      </c>
      <c r="D8" s="58"/>
      <c r="E8" s="31">
        <v>38</v>
      </c>
      <c r="F8" s="9"/>
      <c r="G8" s="9"/>
      <c r="H8" s="9"/>
      <c r="I8" s="9"/>
      <c r="J8" s="9"/>
      <c r="K8" s="5" t="s">
        <v>16</v>
      </c>
      <c r="L8" s="4">
        <v>19</v>
      </c>
      <c r="M8" s="38" t="str">
        <f>IF(L8*100/E8&gt;=50,"победитель","участник")</f>
        <v>победитель</v>
      </c>
      <c r="Q8" s="46">
        <f>S7-45%</f>
        <v>-0.2</v>
      </c>
      <c r="R8" s="42" t="s">
        <v>36</v>
      </c>
      <c r="S8" s="47">
        <f>IF((S2*Q8)&gt;0,(S2*Q8),0)</f>
        <v>0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56" t="s">
        <v>86</v>
      </c>
      <c r="D11" s="56" t="s">
        <v>81</v>
      </c>
      <c r="E11" s="13"/>
      <c r="F11" s="20" t="s">
        <v>30</v>
      </c>
      <c r="G11" s="13"/>
      <c r="H11" s="28" t="s">
        <v>57</v>
      </c>
      <c r="I11" s="28" t="s">
        <v>26</v>
      </c>
      <c r="J11" s="13" t="s">
        <v>56</v>
      </c>
      <c r="K11" s="13" t="s">
        <v>55</v>
      </c>
      <c r="L11" s="20">
        <v>9</v>
      </c>
      <c r="M11" s="22" t="s">
        <v>66</v>
      </c>
      <c r="N11" s="23">
        <v>20</v>
      </c>
      <c r="O11" s="17">
        <f t="shared" ref="O11:O42" si="0">IF(N11="","",N11/$E$8)</f>
        <v>0.52631578947368418</v>
      </c>
      <c r="P11" s="17">
        <f t="shared" ref="P11:P42" si="1">IF(N11="","",N11/$L$8)</f>
        <v>1.0526315789473684</v>
      </c>
      <c r="Q11" s="29" t="str">
        <f t="shared" ref="Q11:Q42" si="2">IF(N11="","",IF($L$8=N11,$M$8,IF(O11&gt;=50%,"призер","участник")))</f>
        <v>призер</v>
      </c>
      <c r="R11" s="13" t="s">
        <v>59</v>
      </c>
      <c r="S11" s="18" t="s">
        <v>60</v>
      </c>
    </row>
    <row r="12" spans="1:25" s="11" customFormat="1" ht="12.95" customHeight="1">
      <c r="A12" s="6">
        <v>2</v>
      </c>
      <c r="B12" s="19" t="s">
        <v>15</v>
      </c>
      <c r="C12" s="56" t="s">
        <v>85</v>
      </c>
      <c r="D12" s="56" t="s">
        <v>80</v>
      </c>
      <c r="E12" s="13"/>
      <c r="F12" s="20" t="s">
        <v>31</v>
      </c>
      <c r="G12" s="13"/>
      <c r="H12" s="28" t="s">
        <v>57</v>
      </c>
      <c r="I12" s="28" t="s">
        <v>26</v>
      </c>
      <c r="J12" s="13" t="s">
        <v>56</v>
      </c>
      <c r="K12" s="13" t="s">
        <v>55</v>
      </c>
      <c r="L12" s="20">
        <v>9</v>
      </c>
      <c r="M12" s="22" t="s">
        <v>67</v>
      </c>
      <c r="N12" s="23">
        <v>18</v>
      </c>
      <c r="O12" s="17">
        <f t="shared" si="0"/>
        <v>0.47368421052631576</v>
      </c>
      <c r="P12" s="17">
        <f t="shared" si="1"/>
        <v>0.94736842105263153</v>
      </c>
      <c r="Q12" s="29" t="str">
        <f t="shared" si="2"/>
        <v>участник</v>
      </c>
      <c r="R12" s="13" t="s">
        <v>59</v>
      </c>
      <c r="S12" s="18" t="s">
        <v>60</v>
      </c>
    </row>
    <row r="13" spans="1:25">
      <c r="A13" s="6">
        <v>3</v>
      </c>
      <c r="B13" s="19" t="s">
        <v>15</v>
      </c>
      <c r="C13" s="56" t="s">
        <v>84</v>
      </c>
      <c r="D13" s="56" t="s">
        <v>82</v>
      </c>
      <c r="E13" s="13"/>
      <c r="F13" s="26" t="s">
        <v>31</v>
      </c>
      <c r="G13" s="13"/>
      <c r="H13" s="28" t="s">
        <v>57</v>
      </c>
      <c r="I13" s="28" t="s">
        <v>26</v>
      </c>
      <c r="J13" s="27" t="s">
        <v>56</v>
      </c>
      <c r="K13" s="27" t="s">
        <v>55</v>
      </c>
      <c r="L13" s="26">
        <v>9</v>
      </c>
      <c r="M13" s="22" t="s">
        <v>68</v>
      </c>
      <c r="N13" s="23">
        <v>15</v>
      </c>
      <c r="O13" s="17">
        <f t="shared" si="0"/>
        <v>0.39473684210526316</v>
      </c>
      <c r="P13" s="17">
        <f t="shared" si="1"/>
        <v>0.78947368421052633</v>
      </c>
      <c r="Q13" s="29" t="str">
        <f t="shared" si="2"/>
        <v>участник</v>
      </c>
      <c r="R13" s="13" t="s">
        <v>59</v>
      </c>
      <c r="S13" s="18" t="s">
        <v>60</v>
      </c>
      <c r="T13" s="36"/>
      <c r="U13" s="9"/>
      <c r="V13" s="9"/>
    </row>
    <row r="14" spans="1:25">
      <c r="A14" s="6">
        <v>4</v>
      </c>
      <c r="B14" s="19" t="s">
        <v>15</v>
      </c>
      <c r="C14" s="56" t="s">
        <v>80</v>
      </c>
      <c r="D14" s="56" t="s">
        <v>83</v>
      </c>
      <c r="E14" s="13"/>
      <c r="F14" s="20" t="s">
        <v>30</v>
      </c>
      <c r="G14" s="13"/>
      <c r="H14" s="28" t="s">
        <v>57</v>
      </c>
      <c r="I14" s="28" t="s">
        <v>26</v>
      </c>
      <c r="J14" s="13" t="s">
        <v>56</v>
      </c>
      <c r="K14" s="13" t="s">
        <v>55</v>
      </c>
      <c r="L14" s="20">
        <v>9</v>
      </c>
      <c r="M14" s="22" t="s">
        <v>69</v>
      </c>
      <c r="N14" s="23">
        <v>12</v>
      </c>
      <c r="O14" s="17">
        <f t="shared" si="0"/>
        <v>0.31578947368421051</v>
      </c>
      <c r="P14" s="17">
        <f t="shared" si="1"/>
        <v>0.63157894736842102</v>
      </c>
      <c r="Q14" s="29" t="str">
        <f t="shared" si="2"/>
        <v>участник</v>
      </c>
      <c r="R14" s="13" t="s">
        <v>59</v>
      </c>
      <c r="S14" s="18" t="s">
        <v>60</v>
      </c>
    </row>
    <row r="15" spans="1:25">
      <c r="A15" s="6">
        <v>5</v>
      </c>
      <c r="B15" s="19" t="s">
        <v>15</v>
      </c>
      <c r="C15" s="16"/>
      <c r="D15" s="16"/>
      <c r="E15" s="16"/>
      <c r="F15" s="20"/>
      <c r="G15" s="13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11" priority="4" stopIfTrue="1">
      <formula>ISBLANK(C3)</formula>
    </cfRule>
  </conditionalFormatting>
  <conditionalFormatting sqref="C4">
    <cfRule type="expression" dxfId="10" priority="3" stopIfTrue="1">
      <formula>ISBLANK(C4)</formula>
    </cfRule>
  </conditionalFormatting>
  <conditionalFormatting sqref="C7">
    <cfRule type="expression" dxfId="9" priority="2" stopIfTrue="1">
      <formula>ISBLANK(C7)</formula>
    </cfRule>
  </conditionalFormatting>
  <conditionalFormatting sqref="E8">
    <cfRule type="expression" dxfId="8" priority="1" stopIfTrue="1">
      <formula>ISBLANK(E8)</formula>
    </cfRule>
  </conditionalFormatting>
  <dataValidations count="3">
    <dataValidation allowBlank="1" showInputMessage="1" showErrorMessage="1" sqref="C3:C7 A3:A7 F7 E8 G3:G7 B10:G10 C11:D11 A9 E5:E6 C9"/>
    <dataValidation type="list" allowBlank="1" showInputMessage="1" showErrorMessage="1" sqref="F11:F60">
      <formula1>$E$3:$E$4</formula1>
    </dataValidation>
    <dataValidation type="list" allowBlank="1" showInputMessage="1" showErrorMessage="1" sqref="I11:I6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>
      <selection activeCell="E22" sqref="E22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5</v>
      </c>
    </row>
    <row r="3" spans="1:25">
      <c r="A3" s="31" t="s">
        <v>0</v>
      </c>
      <c r="B3" s="30"/>
      <c r="C3" s="31" t="s">
        <v>54</v>
      </c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1</v>
      </c>
    </row>
    <row r="4" spans="1:25">
      <c r="A4" s="31" t="s">
        <v>27</v>
      </c>
      <c r="B4" s="30"/>
      <c r="C4" s="31" t="s">
        <v>55</v>
      </c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4</v>
      </c>
    </row>
    <row r="6" spans="1:25">
      <c r="A6" s="31" t="s">
        <v>7</v>
      </c>
      <c r="B6" s="30"/>
      <c r="C6" s="31">
        <v>10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>
        <v>43754</v>
      </c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>
        <f>(S3+S4)/S2</f>
        <v>0.2</v>
      </c>
    </row>
    <row r="8" spans="1:25">
      <c r="A8" s="9"/>
      <c r="B8" s="9"/>
      <c r="C8" s="58" t="s">
        <v>34</v>
      </c>
      <c r="D8" s="58"/>
      <c r="E8" s="31">
        <v>69</v>
      </c>
      <c r="F8" s="9"/>
      <c r="G8" s="9"/>
      <c r="H8" s="9"/>
      <c r="I8" s="9"/>
      <c r="J8" s="9"/>
      <c r="K8" s="5" t="s">
        <v>16</v>
      </c>
      <c r="L8" s="4">
        <v>37</v>
      </c>
      <c r="M8" s="38" t="str">
        <f>IF(L8*100/E8&gt;=50,"победитель","участник")</f>
        <v>победитель</v>
      </c>
      <c r="Q8" s="46">
        <f>S7-45%</f>
        <v>-0.25</v>
      </c>
      <c r="R8" s="42" t="s">
        <v>36</v>
      </c>
      <c r="S8" s="47">
        <f>IF((S2*Q8)&gt;0,(S2*Q8),0)</f>
        <v>0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56" t="s">
        <v>75</v>
      </c>
      <c r="D11" s="56" t="s">
        <v>78</v>
      </c>
      <c r="E11" s="13"/>
      <c r="F11" s="20" t="s">
        <v>30</v>
      </c>
      <c r="G11" s="13"/>
      <c r="H11" s="28" t="s">
        <v>57</v>
      </c>
      <c r="I11" s="28" t="s">
        <v>26</v>
      </c>
      <c r="J11" s="13" t="s">
        <v>56</v>
      </c>
      <c r="K11" s="13" t="s">
        <v>55</v>
      </c>
      <c r="L11" s="20">
        <v>10</v>
      </c>
      <c r="M11" s="22" t="s">
        <v>70</v>
      </c>
      <c r="N11" s="23">
        <v>37</v>
      </c>
      <c r="O11" s="17">
        <f t="shared" ref="O11:O42" si="0">IF(N11="","",N11/$E$8)</f>
        <v>0.53623188405797106</v>
      </c>
      <c r="P11" s="17">
        <f t="shared" ref="P11:P42" si="1">IF(N11="","",N11/$L$8)</f>
        <v>1</v>
      </c>
      <c r="Q11" s="29" t="str">
        <f t="shared" ref="Q11:Q42" si="2">IF(N11="","",IF($L$8=N11,$M$8,IF(O11&gt;=50%,"призер","участник")))</f>
        <v>победитель</v>
      </c>
      <c r="R11" s="13" t="s">
        <v>59</v>
      </c>
      <c r="S11" s="18" t="s">
        <v>60</v>
      </c>
    </row>
    <row r="12" spans="1:25" s="11" customFormat="1" ht="12.95" customHeight="1">
      <c r="A12" s="6">
        <v>2</v>
      </c>
      <c r="B12" s="19" t="s">
        <v>15</v>
      </c>
      <c r="C12" s="56" t="s">
        <v>76</v>
      </c>
      <c r="D12" s="56" t="s">
        <v>75</v>
      </c>
      <c r="E12" s="13"/>
      <c r="F12" s="20" t="s">
        <v>31</v>
      </c>
      <c r="G12" s="13"/>
      <c r="H12" s="28" t="s">
        <v>57</v>
      </c>
      <c r="I12" s="28" t="s">
        <v>26</v>
      </c>
      <c r="J12" s="13" t="s">
        <v>56</v>
      </c>
      <c r="K12" s="13" t="s">
        <v>55</v>
      </c>
      <c r="L12" s="20">
        <v>10</v>
      </c>
      <c r="M12" s="22" t="s">
        <v>71</v>
      </c>
      <c r="N12" s="23">
        <v>31</v>
      </c>
      <c r="O12" s="17">
        <f t="shared" si="0"/>
        <v>0.44927536231884058</v>
      </c>
      <c r="P12" s="17">
        <f t="shared" si="1"/>
        <v>0.83783783783783783</v>
      </c>
      <c r="Q12" s="29" t="str">
        <f t="shared" si="2"/>
        <v>участник</v>
      </c>
      <c r="R12" s="13" t="s">
        <v>59</v>
      </c>
      <c r="S12" s="18" t="s">
        <v>60</v>
      </c>
    </row>
    <row r="13" spans="1:25">
      <c r="A13" s="6">
        <v>3</v>
      </c>
      <c r="B13" s="19" t="s">
        <v>15</v>
      </c>
      <c r="C13" s="56" t="s">
        <v>77</v>
      </c>
      <c r="D13" s="56" t="s">
        <v>79</v>
      </c>
      <c r="E13" s="13"/>
      <c r="F13" s="26" t="s">
        <v>30</v>
      </c>
      <c r="G13" s="13"/>
      <c r="H13" s="28" t="s">
        <v>57</v>
      </c>
      <c r="I13" s="28" t="s">
        <v>26</v>
      </c>
      <c r="J13" s="27" t="s">
        <v>56</v>
      </c>
      <c r="K13" s="27" t="s">
        <v>55</v>
      </c>
      <c r="L13" s="26">
        <v>10</v>
      </c>
      <c r="M13" s="22" t="s">
        <v>72</v>
      </c>
      <c r="N13" s="23">
        <v>26</v>
      </c>
      <c r="O13" s="17">
        <f t="shared" si="0"/>
        <v>0.37681159420289856</v>
      </c>
      <c r="P13" s="17">
        <f t="shared" si="1"/>
        <v>0.70270270270270274</v>
      </c>
      <c r="Q13" s="29" t="str">
        <f t="shared" si="2"/>
        <v>участник</v>
      </c>
      <c r="R13" s="13" t="s">
        <v>59</v>
      </c>
      <c r="S13" s="18" t="s">
        <v>60</v>
      </c>
      <c r="T13" s="36"/>
      <c r="U13" s="9"/>
      <c r="V13" s="9"/>
    </row>
    <row r="14" spans="1:25">
      <c r="A14" s="6">
        <v>4</v>
      </c>
      <c r="B14" s="19" t="s">
        <v>15</v>
      </c>
      <c r="C14" s="56" t="s">
        <v>77</v>
      </c>
      <c r="D14" s="56" t="s">
        <v>79</v>
      </c>
      <c r="E14" s="13"/>
      <c r="F14" s="20" t="s">
        <v>31</v>
      </c>
      <c r="G14" s="13"/>
      <c r="H14" s="28" t="s">
        <v>57</v>
      </c>
      <c r="I14" s="28" t="s">
        <v>26</v>
      </c>
      <c r="J14" s="13" t="s">
        <v>56</v>
      </c>
      <c r="K14" s="13" t="s">
        <v>55</v>
      </c>
      <c r="L14" s="20">
        <v>10</v>
      </c>
      <c r="M14" s="22" t="s">
        <v>73</v>
      </c>
      <c r="N14" s="23">
        <v>24</v>
      </c>
      <c r="O14" s="17">
        <f t="shared" si="0"/>
        <v>0.34782608695652173</v>
      </c>
      <c r="P14" s="17">
        <f t="shared" si="1"/>
        <v>0.64864864864864868</v>
      </c>
      <c r="Q14" s="29" t="str">
        <f t="shared" si="2"/>
        <v>участник</v>
      </c>
      <c r="R14" s="13" t="s">
        <v>59</v>
      </c>
      <c r="S14" s="18" t="s">
        <v>60</v>
      </c>
    </row>
    <row r="15" spans="1:25">
      <c r="A15" s="6">
        <v>5</v>
      </c>
      <c r="B15" s="19" t="s">
        <v>15</v>
      </c>
      <c r="C15" s="56" t="s">
        <v>78</v>
      </c>
      <c r="D15" s="56" t="s">
        <v>80</v>
      </c>
      <c r="E15" s="13"/>
      <c r="F15" s="20" t="s">
        <v>30</v>
      </c>
      <c r="G15" s="13"/>
      <c r="H15" s="28" t="s">
        <v>57</v>
      </c>
      <c r="I15" s="28" t="s">
        <v>26</v>
      </c>
      <c r="J15" s="13" t="s">
        <v>56</v>
      </c>
      <c r="K15" s="13" t="s">
        <v>55</v>
      </c>
      <c r="L15" s="20">
        <v>10</v>
      </c>
      <c r="M15" s="22" t="s">
        <v>74</v>
      </c>
      <c r="N15" s="23">
        <v>13</v>
      </c>
      <c r="O15" s="17">
        <f t="shared" si="0"/>
        <v>0.18840579710144928</v>
      </c>
      <c r="P15" s="17">
        <f t="shared" si="1"/>
        <v>0.35135135135135137</v>
      </c>
      <c r="Q15" s="29" t="str">
        <f t="shared" si="2"/>
        <v>участник</v>
      </c>
      <c r="R15" s="13" t="s">
        <v>59</v>
      </c>
      <c r="S15" s="18" t="s">
        <v>60</v>
      </c>
    </row>
    <row r="16" spans="1:25">
      <c r="A16" s="6">
        <v>6</v>
      </c>
      <c r="B16" s="19" t="s">
        <v>15</v>
      </c>
      <c r="C16" s="16"/>
      <c r="D16" s="16"/>
      <c r="E16" s="16"/>
      <c r="F16" s="20"/>
      <c r="G16" s="13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7" priority="4" stopIfTrue="1">
      <formula>ISBLANK(C3)</formula>
    </cfRule>
  </conditionalFormatting>
  <conditionalFormatting sqref="C4">
    <cfRule type="expression" dxfId="6" priority="3" stopIfTrue="1">
      <formula>ISBLANK(C4)</formula>
    </cfRule>
  </conditionalFormatting>
  <conditionalFormatting sqref="C7">
    <cfRule type="expression" dxfId="5" priority="2" stopIfTrue="1">
      <formula>ISBLANK(C7)</formula>
    </cfRule>
  </conditionalFormatting>
  <conditionalFormatting sqref="E8">
    <cfRule type="expression" dxfId="4" priority="1" stopIfTrue="1">
      <formula>ISBLANK(E8)</formula>
    </cfRule>
  </conditionalFormatting>
  <dataValidations count="3">
    <dataValidation allowBlank="1" showInputMessage="1" showErrorMessage="1" sqref="C3:C7 A3:A7 F7 E8 G3:G7 B10:G10 A9 C9 E5:E6 C11:D11"/>
    <dataValidation type="list" allowBlank="1" showInputMessage="1" showErrorMessage="1" sqref="F11:F60">
      <formula1>$E$3:$E$4</formula1>
    </dataValidation>
    <dataValidation type="list" allowBlank="1" showInputMessage="1" showErrorMessage="1" sqref="I11:I6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>
      <selection activeCell="C11" sqref="C11"/>
    </sheetView>
  </sheetViews>
  <sheetFormatPr defaultRowHeight="12.75"/>
  <cols>
    <col min="1" max="1" width="4.5703125" customWidth="1"/>
    <col min="2" max="2" width="16.85546875" customWidth="1"/>
    <col min="3" max="3" width="14.42578125" customWidth="1"/>
    <col min="4" max="4" width="10.42578125" customWidth="1"/>
    <col min="5" max="5" width="14.42578125" customWidth="1"/>
    <col min="6" max="6" width="10.7109375" customWidth="1"/>
    <col min="7" max="7" width="12.5703125" customWidth="1"/>
    <col min="8" max="8" width="12.42578125" customWidth="1"/>
    <col min="9" max="9" width="14.140625" bestFit="1" customWidth="1"/>
    <col min="10" max="10" width="18.5703125" customWidth="1"/>
    <col min="11" max="11" width="21" customWidth="1"/>
    <col min="12" max="13" width="13.85546875" customWidth="1"/>
    <col min="14" max="14" width="10.7109375" customWidth="1"/>
    <col min="15" max="16" width="8.42578125" customWidth="1"/>
    <col min="17" max="17" width="13" customWidth="1"/>
    <col min="18" max="18" width="38.85546875" customWidth="1"/>
    <col min="19" max="19" width="10.5703125" customWidth="1"/>
  </cols>
  <sheetData>
    <row r="1" spans="1:25" ht="15.7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ht="12.75" customHeight="1">
      <c r="A2" s="9"/>
      <c r="B2" s="33"/>
      <c r="C2" s="33"/>
      <c r="D2" s="33"/>
      <c r="E2" s="33"/>
      <c r="F2" s="33"/>
      <c r="G2" s="33"/>
      <c r="H2" s="33"/>
      <c r="I2" s="34"/>
      <c r="J2" s="33"/>
      <c r="K2" s="4"/>
      <c r="M2" s="33"/>
      <c r="N2" s="33"/>
      <c r="O2" s="33"/>
      <c r="P2" s="33"/>
      <c r="Q2" s="33"/>
      <c r="R2" s="42" t="s">
        <v>42</v>
      </c>
      <c r="S2" s="45">
        <f>COUNTA(N11:N60)</f>
        <v>0</v>
      </c>
    </row>
    <row r="3" spans="1:25">
      <c r="A3" s="31" t="s">
        <v>0</v>
      </c>
      <c r="B3" s="30"/>
      <c r="C3" s="31"/>
      <c r="D3" s="9"/>
      <c r="E3" s="35" t="s">
        <v>30</v>
      </c>
      <c r="F3" s="35" t="s">
        <v>32</v>
      </c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43</v>
      </c>
      <c r="S3" s="44">
        <f>COUNTIF(Q11:Q60,"победитель")</f>
        <v>0</v>
      </c>
    </row>
    <row r="4" spans="1:25">
      <c r="A4" s="31" t="s">
        <v>27</v>
      </c>
      <c r="B4" s="30"/>
      <c r="C4" s="31"/>
      <c r="D4" s="9"/>
      <c r="E4" s="35" t="s">
        <v>31</v>
      </c>
      <c r="F4" s="35" t="s">
        <v>26</v>
      </c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42" t="s">
        <v>44</v>
      </c>
      <c r="S4" s="45">
        <f>COUNTIF(Q11:Q60,"призер")</f>
        <v>0</v>
      </c>
    </row>
    <row r="5" spans="1:25">
      <c r="A5" s="31" t="s">
        <v>1</v>
      </c>
      <c r="B5" s="30"/>
      <c r="C5" s="31" t="s">
        <v>28</v>
      </c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42" t="s">
        <v>45</v>
      </c>
      <c r="S5" s="45">
        <f>COUNTIF(Q11:Q60,"участник")</f>
        <v>0</v>
      </c>
    </row>
    <row r="6" spans="1:25">
      <c r="A6" s="31" t="s">
        <v>7</v>
      </c>
      <c r="B6" s="30"/>
      <c r="C6" s="31">
        <v>11</v>
      </c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39"/>
      <c r="R6" s="42" t="s">
        <v>35</v>
      </c>
      <c r="S6" s="40">
        <v>0.45</v>
      </c>
    </row>
    <row r="7" spans="1:25">
      <c r="A7" s="31" t="s">
        <v>9</v>
      </c>
      <c r="B7" s="30"/>
      <c r="C7" s="32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  <c r="R7" s="43" t="s">
        <v>41</v>
      </c>
      <c r="S7" s="40" t="e">
        <f>(S3+S4)/S2</f>
        <v>#DIV/0!</v>
      </c>
    </row>
    <row r="8" spans="1:25">
      <c r="A8" s="9"/>
      <c r="B8" s="9"/>
      <c r="C8" s="58" t="s">
        <v>34</v>
      </c>
      <c r="D8" s="58"/>
      <c r="E8" s="31"/>
      <c r="F8" s="9"/>
      <c r="G8" s="9"/>
      <c r="H8" s="9"/>
      <c r="I8" s="9"/>
      <c r="J8" s="9"/>
      <c r="K8" s="5" t="s">
        <v>16</v>
      </c>
      <c r="L8" s="4">
        <f>MAX(N11:N60)</f>
        <v>0</v>
      </c>
      <c r="M8" s="38" t="e">
        <f>IF(L8*100/E8&gt;=50,"победитель","участник")</f>
        <v>#DIV/0!</v>
      </c>
      <c r="Q8" s="46" t="e">
        <f>S7-45%</f>
        <v>#DIV/0!</v>
      </c>
      <c r="R8" s="42" t="s">
        <v>36</v>
      </c>
      <c r="S8" s="47" t="e">
        <f>IF((S2*Q8)&gt;0,(S2*Q8),0)</f>
        <v>#DIV/0!</v>
      </c>
      <c r="T8" s="41"/>
    </row>
    <row r="9" spans="1:25" ht="12.75" customHeight="1">
      <c r="A9" s="7"/>
      <c r="B9" s="8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2" t="s">
        <v>3</v>
      </c>
      <c r="S9" s="62"/>
    </row>
    <row r="10" spans="1:25" ht="76.5">
      <c r="A10" s="2" t="s">
        <v>8</v>
      </c>
      <c r="B10" s="3" t="s">
        <v>10</v>
      </c>
      <c r="C10" s="3" t="s">
        <v>4</v>
      </c>
      <c r="D10" s="3" t="s">
        <v>5</v>
      </c>
      <c r="E10" s="3" t="s">
        <v>6</v>
      </c>
      <c r="F10" s="3" t="s">
        <v>29</v>
      </c>
      <c r="G10" s="3" t="s">
        <v>11</v>
      </c>
      <c r="H10" s="3" t="s">
        <v>21</v>
      </c>
      <c r="I10" s="3" t="s">
        <v>22</v>
      </c>
      <c r="J10" s="3" t="s">
        <v>23</v>
      </c>
      <c r="K10" s="3" t="s">
        <v>12</v>
      </c>
      <c r="L10" s="3" t="s">
        <v>24</v>
      </c>
      <c r="M10" s="14" t="s">
        <v>19</v>
      </c>
      <c r="N10" s="3" t="s">
        <v>25</v>
      </c>
      <c r="O10" s="3" t="s">
        <v>17</v>
      </c>
      <c r="P10" s="3" t="s">
        <v>18</v>
      </c>
      <c r="Q10" s="3" t="s">
        <v>20</v>
      </c>
      <c r="R10" s="3" t="s">
        <v>13</v>
      </c>
      <c r="S10" s="3" t="s">
        <v>14</v>
      </c>
      <c r="T10" s="1"/>
      <c r="U10" s="1"/>
      <c r="V10" s="1"/>
      <c r="W10" s="1"/>
      <c r="X10" s="1"/>
      <c r="Y10" s="1"/>
    </row>
    <row r="11" spans="1:25" s="11" customFormat="1" ht="12.95" customHeight="1">
      <c r="A11" s="6">
        <v>1</v>
      </c>
      <c r="B11" s="19" t="s">
        <v>15</v>
      </c>
      <c r="C11" s="16"/>
      <c r="D11" s="16"/>
      <c r="E11" s="16"/>
      <c r="F11" s="20"/>
      <c r="G11" s="24"/>
      <c r="H11" s="28"/>
      <c r="I11" s="28"/>
      <c r="J11" s="13"/>
      <c r="K11" s="13"/>
      <c r="L11" s="20"/>
      <c r="M11" s="22"/>
      <c r="N11" s="23"/>
      <c r="O11" s="17" t="str">
        <f t="shared" ref="O11:O42" si="0">IF(N11="","",N11/$E$8)</f>
        <v/>
      </c>
      <c r="P11" s="17" t="str">
        <f t="shared" ref="P11:P42" si="1">IF(N11="","",N11/$L$8)</f>
        <v/>
      </c>
      <c r="Q11" s="29" t="str">
        <f t="shared" ref="Q11:Q42" si="2">IF(N11="","",IF($L$8=N11,$M$8,IF(O11&gt;=50%,"призер","участник")))</f>
        <v/>
      </c>
      <c r="R11" s="13"/>
      <c r="S11" s="18"/>
    </row>
    <row r="12" spans="1:25" s="11" customFormat="1" ht="12.95" customHeight="1">
      <c r="A12" s="6">
        <v>2</v>
      </c>
      <c r="B12" s="19" t="s">
        <v>15</v>
      </c>
      <c r="C12" s="16"/>
      <c r="D12" s="16"/>
      <c r="E12" s="16"/>
      <c r="F12" s="20"/>
      <c r="G12" s="24"/>
      <c r="H12" s="28"/>
      <c r="I12" s="28"/>
      <c r="J12" s="13"/>
      <c r="K12" s="13"/>
      <c r="L12" s="20"/>
      <c r="M12" s="22"/>
      <c r="N12" s="23"/>
      <c r="O12" s="17" t="str">
        <f t="shared" si="0"/>
        <v/>
      </c>
      <c r="P12" s="17" t="str">
        <f t="shared" si="1"/>
        <v/>
      </c>
      <c r="Q12" s="29" t="str">
        <f t="shared" si="2"/>
        <v/>
      </c>
      <c r="R12" s="13"/>
      <c r="S12" s="18"/>
    </row>
    <row r="13" spans="1:25">
      <c r="A13" s="6">
        <v>3</v>
      </c>
      <c r="B13" s="19" t="s">
        <v>15</v>
      </c>
      <c r="C13" s="16"/>
      <c r="D13" s="16"/>
      <c r="E13" s="16"/>
      <c r="F13" s="26"/>
      <c r="G13" s="25"/>
      <c r="H13" s="28"/>
      <c r="I13" s="28"/>
      <c r="J13" s="27"/>
      <c r="K13" s="27"/>
      <c r="L13" s="26"/>
      <c r="M13" s="22"/>
      <c r="N13" s="23"/>
      <c r="O13" s="17" t="str">
        <f t="shared" si="0"/>
        <v/>
      </c>
      <c r="P13" s="17" t="str">
        <f t="shared" si="1"/>
        <v/>
      </c>
      <c r="Q13" s="29" t="str">
        <f t="shared" si="2"/>
        <v/>
      </c>
      <c r="R13" s="13"/>
      <c r="S13" s="18"/>
      <c r="T13" s="36"/>
      <c r="U13" s="9"/>
      <c r="V13" s="9"/>
    </row>
    <row r="14" spans="1:25">
      <c r="A14" s="6">
        <v>4</v>
      </c>
      <c r="B14" s="19" t="s">
        <v>15</v>
      </c>
      <c r="C14" s="16"/>
      <c r="D14" s="16"/>
      <c r="E14" s="16"/>
      <c r="F14" s="20"/>
      <c r="G14" s="24"/>
      <c r="H14" s="28"/>
      <c r="I14" s="28"/>
      <c r="J14" s="13"/>
      <c r="K14" s="13"/>
      <c r="L14" s="20"/>
      <c r="M14" s="22"/>
      <c r="N14" s="23"/>
      <c r="O14" s="17" t="str">
        <f t="shared" si="0"/>
        <v/>
      </c>
      <c r="P14" s="17" t="str">
        <f t="shared" si="1"/>
        <v/>
      </c>
      <c r="Q14" s="29" t="str">
        <f t="shared" si="2"/>
        <v/>
      </c>
      <c r="R14" s="13"/>
      <c r="S14" s="18"/>
    </row>
    <row r="15" spans="1:25">
      <c r="A15" s="6">
        <v>5</v>
      </c>
      <c r="B15" s="19" t="s">
        <v>15</v>
      </c>
      <c r="C15" s="16"/>
      <c r="D15" s="16"/>
      <c r="E15" s="16"/>
      <c r="F15" s="20"/>
      <c r="G15" s="24"/>
      <c r="H15" s="28"/>
      <c r="I15" s="28"/>
      <c r="J15" s="13"/>
      <c r="K15" s="13"/>
      <c r="L15" s="20"/>
      <c r="M15" s="22"/>
      <c r="N15" s="23"/>
      <c r="O15" s="17" t="str">
        <f t="shared" si="0"/>
        <v/>
      </c>
      <c r="P15" s="17" t="str">
        <f t="shared" si="1"/>
        <v/>
      </c>
      <c r="Q15" s="29" t="str">
        <f t="shared" si="2"/>
        <v/>
      </c>
      <c r="R15" s="13"/>
      <c r="S15" s="18"/>
    </row>
    <row r="16" spans="1:25">
      <c r="A16" s="6">
        <v>6</v>
      </c>
      <c r="B16" s="19" t="s">
        <v>15</v>
      </c>
      <c r="C16" s="16"/>
      <c r="D16" s="16"/>
      <c r="E16" s="16"/>
      <c r="F16" s="20"/>
      <c r="G16" s="24"/>
      <c r="H16" s="28"/>
      <c r="I16" s="28"/>
      <c r="J16" s="13"/>
      <c r="K16" s="13"/>
      <c r="L16" s="20"/>
      <c r="M16" s="22"/>
      <c r="N16" s="23"/>
      <c r="O16" s="17" t="str">
        <f t="shared" si="0"/>
        <v/>
      </c>
      <c r="P16" s="17" t="str">
        <f t="shared" si="1"/>
        <v/>
      </c>
      <c r="Q16" s="29" t="str">
        <f t="shared" si="2"/>
        <v/>
      </c>
      <c r="R16" s="13"/>
      <c r="S16" s="18"/>
    </row>
    <row r="17" spans="1:19">
      <c r="A17" s="6">
        <v>7</v>
      </c>
      <c r="B17" s="19" t="s">
        <v>15</v>
      </c>
      <c r="C17" s="16"/>
      <c r="D17" s="16"/>
      <c r="E17" s="16"/>
      <c r="F17" s="20"/>
      <c r="G17" s="24"/>
      <c r="H17" s="28"/>
      <c r="I17" s="28"/>
      <c r="J17" s="13"/>
      <c r="K17" s="13"/>
      <c r="L17" s="20"/>
      <c r="M17" s="22"/>
      <c r="N17" s="23"/>
      <c r="O17" s="17" t="str">
        <f t="shared" si="0"/>
        <v/>
      </c>
      <c r="P17" s="17" t="str">
        <f t="shared" si="1"/>
        <v/>
      </c>
      <c r="Q17" s="29" t="str">
        <f t="shared" si="2"/>
        <v/>
      </c>
      <c r="R17" s="13"/>
      <c r="S17" s="18"/>
    </row>
    <row r="18" spans="1:19">
      <c r="A18" s="6">
        <v>8</v>
      </c>
      <c r="B18" s="19" t="s">
        <v>15</v>
      </c>
      <c r="C18" s="16"/>
      <c r="D18" s="16"/>
      <c r="E18" s="16"/>
      <c r="F18" s="20"/>
      <c r="G18" s="24"/>
      <c r="H18" s="28"/>
      <c r="I18" s="28"/>
      <c r="J18" s="13"/>
      <c r="K18" s="13"/>
      <c r="L18" s="20"/>
      <c r="M18" s="22"/>
      <c r="N18" s="23"/>
      <c r="O18" s="17" t="str">
        <f t="shared" si="0"/>
        <v/>
      </c>
      <c r="P18" s="17" t="str">
        <f t="shared" si="1"/>
        <v/>
      </c>
      <c r="Q18" s="29" t="str">
        <f t="shared" si="2"/>
        <v/>
      </c>
      <c r="R18" s="13"/>
      <c r="S18" s="18"/>
    </row>
    <row r="19" spans="1:19">
      <c r="A19" s="6">
        <v>9</v>
      </c>
      <c r="B19" s="19" t="s">
        <v>15</v>
      </c>
      <c r="C19" s="16"/>
      <c r="D19" s="16"/>
      <c r="E19" s="16"/>
      <c r="F19" s="20"/>
      <c r="G19" s="24"/>
      <c r="H19" s="28"/>
      <c r="I19" s="28"/>
      <c r="J19" s="13"/>
      <c r="K19" s="13"/>
      <c r="L19" s="20"/>
      <c r="M19" s="22"/>
      <c r="N19" s="23"/>
      <c r="O19" s="17" t="str">
        <f t="shared" si="0"/>
        <v/>
      </c>
      <c r="P19" s="17" t="str">
        <f t="shared" si="1"/>
        <v/>
      </c>
      <c r="Q19" s="29" t="str">
        <f t="shared" si="2"/>
        <v/>
      </c>
      <c r="R19" s="13"/>
      <c r="S19" s="18"/>
    </row>
    <row r="20" spans="1:19">
      <c r="A20" s="6">
        <v>10</v>
      </c>
      <c r="B20" s="19" t="s">
        <v>15</v>
      </c>
      <c r="C20" s="16"/>
      <c r="D20" s="16"/>
      <c r="E20" s="16"/>
      <c r="F20" s="20"/>
      <c r="G20" s="24"/>
      <c r="H20" s="28"/>
      <c r="I20" s="28"/>
      <c r="J20" s="13"/>
      <c r="K20" s="13"/>
      <c r="L20" s="20"/>
      <c r="M20" s="22"/>
      <c r="N20" s="23"/>
      <c r="O20" s="17" t="str">
        <f t="shared" si="0"/>
        <v/>
      </c>
      <c r="P20" s="17" t="str">
        <f t="shared" si="1"/>
        <v/>
      </c>
      <c r="Q20" s="29" t="str">
        <f t="shared" si="2"/>
        <v/>
      </c>
      <c r="R20" s="13"/>
      <c r="S20" s="18"/>
    </row>
    <row r="21" spans="1:19">
      <c r="A21" s="6">
        <v>11</v>
      </c>
      <c r="B21" s="19" t="s">
        <v>15</v>
      </c>
      <c r="C21" s="16"/>
      <c r="D21" s="16"/>
      <c r="E21" s="16"/>
      <c r="F21" s="20"/>
      <c r="G21" s="24"/>
      <c r="H21" s="28"/>
      <c r="I21" s="28"/>
      <c r="J21" s="13"/>
      <c r="K21" s="13"/>
      <c r="L21" s="20"/>
      <c r="M21" s="22"/>
      <c r="N21" s="23"/>
      <c r="O21" s="17" t="str">
        <f t="shared" si="0"/>
        <v/>
      </c>
      <c r="P21" s="17" t="str">
        <f t="shared" si="1"/>
        <v/>
      </c>
      <c r="Q21" s="29" t="str">
        <f t="shared" si="2"/>
        <v/>
      </c>
      <c r="R21" s="13"/>
      <c r="S21" s="18"/>
    </row>
    <row r="22" spans="1:19">
      <c r="A22" s="6">
        <v>12</v>
      </c>
      <c r="B22" s="19" t="s">
        <v>15</v>
      </c>
      <c r="C22" s="16"/>
      <c r="D22" s="16"/>
      <c r="E22" s="16"/>
      <c r="F22" s="20"/>
      <c r="G22" s="24"/>
      <c r="H22" s="28"/>
      <c r="I22" s="28"/>
      <c r="J22" s="13"/>
      <c r="K22" s="13"/>
      <c r="L22" s="20"/>
      <c r="M22" s="22"/>
      <c r="N22" s="23"/>
      <c r="O22" s="17" t="str">
        <f t="shared" si="0"/>
        <v/>
      </c>
      <c r="P22" s="17" t="str">
        <f t="shared" si="1"/>
        <v/>
      </c>
      <c r="Q22" s="29" t="str">
        <f t="shared" si="2"/>
        <v/>
      </c>
      <c r="R22" s="13"/>
      <c r="S22" s="18"/>
    </row>
    <row r="23" spans="1:19">
      <c r="A23" s="6">
        <v>13</v>
      </c>
      <c r="B23" s="19" t="s">
        <v>15</v>
      </c>
      <c r="C23" s="16"/>
      <c r="D23" s="16"/>
      <c r="E23" s="16"/>
      <c r="F23" s="20"/>
      <c r="G23" s="24"/>
      <c r="H23" s="28"/>
      <c r="I23" s="28"/>
      <c r="J23" s="13"/>
      <c r="K23" s="13"/>
      <c r="L23" s="20"/>
      <c r="M23" s="22"/>
      <c r="N23" s="23"/>
      <c r="O23" s="17" t="str">
        <f t="shared" si="0"/>
        <v/>
      </c>
      <c r="P23" s="17" t="str">
        <f t="shared" si="1"/>
        <v/>
      </c>
      <c r="Q23" s="29" t="str">
        <f t="shared" si="2"/>
        <v/>
      </c>
      <c r="R23" s="13"/>
      <c r="S23" s="18"/>
    </row>
    <row r="24" spans="1:19">
      <c r="A24" s="6">
        <v>14</v>
      </c>
      <c r="B24" s="19" t="s">
        <v>15</v>
      </c>
      <c r="C24" s="16"/>
      <c r="D24" s="16"/>
      <c r="E24" s="16"/>
      <c r="F24" s="20"/>
      <c r="G24" s="24"/>
      <c r="H24" s="28"/>
      <c r="I24" s="28"/>
      <c r="J24" s="13"/>
      <c r="K24" s="13"/>
      <c r="L24" s="20"/>
      <c r="M24" s="22"/>
      <c r="N24" s="23"/>
      <c r="O24" s="17" t="str">
        <f t="shared" si="0"/>
        <v/>
      </c>
      <c r="P24" s="17" t="str">
        <f t="shared" si="1"/>
        <v/>
      </c>
      <c r="Q24" s="29" t="str">
        <f t="shared" si="2"/>
        <v/>
      </c>
      <c r="R24" s="13"/>
      <c r="S24" s="18"/>
    </row>
    <row r="25" spans="1:19">
      <c r="A25" s="6">
        <v>15</v>
      </c>
      <c r="B25" s="19" t="s">
        <v>15</v>
      </c>
      <c r="C25" s="16"/>
      <c r="D25" s="16"/>
      <c r="E25" s="16"/>
      <c r="F25" s="20"/>
      <c r="G25" s="24"/>
      <c r="H25" s="28"/>
      <c r="I25" s="28"/>
      <c r="J25" s="13"/>
      <c r="K25" s="13"/>
      <c r="L25" s="20"/>
      <c r="M25" s="22"/>
      <c r="N25" s="23"/>
      <c r="O25" s="17" t="str">
        <f t="shared" si="0"/>
        <v/>
      </c>
      <c r="P25" s="17" t="str">
        <f t="shared" si="1"/>
        <v/>
      </c>
      <c r="Q25" s="29" t="str">
        <f t="shared" si="2"/>
        <v/>
      </c>
      <c r="R25" s="13"/>
      <c r="S25" s="18"/>
    </row>
    <row r="26" spans="1:19">
      <c r="A26" s="6">
        <v>16</v>
      </c>
      <c r="B26" s="19" t="s">
        <v>15</v>
      </c>
      <c r="C26" s="16"/>
      <c r="D26" s="16"/>
      <c r="E26" s="16"/>
      <c r="F26" s="20"/>
      <c r="G26" s="24"/>
      <c r="H26" s="28"/>
      <c r="I26" s="28"/>
      <c r="J26" s="13"/>
      <c r="K26" s="13"/>
      <c r="L26" s="20"/>
      <c r="M26" s="22"/>
      <c r="N26" s="23"/>
      <c r="O26" s="17" t="str">
        <f t="shared" si="0"/>
        <v/>
      </c>
      <c r="P26" s="17" t="str">
        <f t="shared" si="1"/>
        <v/>
      </c>
      <c r="Q26" s="29" t="str">
        <f t="shared" si="2"/>
        <v/>
      </c>
      <c r="R26" s="13"/>
      <c r="S26" s="18"/>
    </row>
    <row r="27" spans="1:19">
      <c r="A27" s="6">
        <v>17</v>
      </c>
      <c r="B27" s="19" t="s">
        <v>15</v>
      </c>
      <c r="C27" s="16"/>
      <c r="D27" s="16"/>
      <c r="E27" s="16"/>
      <c r="F27" s="20"/>
      <c r="G27" s="24"/>
      <c r="H27" s="28"/>
      <c r="I27" s="28"/>
      <c r="J27" s="13"/>
      <c r="K27" s="13"/>
      <c r="L27" s="20"/>
      <c r="M27" s="22"/>
      <c r="N27" s="23"/>
      <c r="O27" s="17" t="str">
        <f t="shared" si="0"/>
        <v/>
      </c>
      <c r="P27" s="17" t="str">
        <f t="shared" si="1"/>
        <v/>
      </c>
      <c r="Q27" s="29" t="str">
        <f t="shared" si="2"/>
        <v/>
      </c>
      <c r="R27" s="13"/>
      <c r="S27" s="18"/>
    </row>
    <row r="28" spans="1:19">
      <c r="A28" s="6">
        <v>18</v>
      </c>
      <c r="B28" s="19" t="s">
        <v>15</v>
      </c>
      <c r="C28" s="16"/>
      <c r="D28" s="16"/>
      <c r="E28" s="16"/>
      <c r="F28" s="20"/>
      <c r="G28" s="24"/>
      <c r="H28" s="28"/>
      <c r="I28" s="28"/>
      <c r="J28" s="13"/>
      <c r="K28" s="13"/>
      <c r="L28" s="20"/>
      <c r="M28" s="22"/>
      <c r="N28" s="23"/>
      <c r="O28" s="17" t="str">
        <f t="shared" si="0"/>
        <v/>
      </c>
      <c r="P28" s="17" t="str">
        <f t="shared" si="1"/>
        <v/>
      </c>
      <c r="Q28" s="29" t="str">
        <f t="shared" si="2"/>
        <v/>
      </c>
      <c r="R28" s="13"/>
      <c r="S28" s="18"/>
    </row>
    <row r="29" spans="1:19">
      <c r="A29" s="6">
        <v>19</v>
      </c>
      <c r="B29" s="19" t="s">
        <v>15</v>
      </c>
      <c r="C29" s="16"/>
      <c r="D29" s="16"/>
      <c r="E29" s="16"/>
      <c r="F29" s="20"/>
      <c r="G29" s="24"/>
      <c r="H29" s="28"/>
      <c r="I29" s="28"/>
      <c r="J29" s="13"/>
      <c r="K29" s="13"/>
      <c r="L29" s="20"/>
      <c r="M29" s="22"/>
      <c r="N29" s="23"/>
      <c r="O29" s="17" t="str">
        <f t="shared" si="0"/>
        <v/>
      </c>
      <c r="P29" s="17" t="str">
        <f t="shared" si="1"/>
        <v/>
      </c>
      <c r="Q29" s="29" t="str">
        <f t="shared" si="2"/>
        <v/>
      </c>
      <c r="R29" s="13"/>
      <c r="S29" s="18"/>
    </row>
    <row r="30" spans="1:19">
      <c r="A30" s="6">
        <v>20</v>
      </c>
      <c r="B30" s="19" t="s">
        <v>15</v>
      </c>
      <c r="C30" s="16"/>
      <c r="D30" s="16"/>
      <c r="E30" s="16"/>
      <c r="F30" s="20"/>
      <c r="G30" s="24"/>
      <c r="H30" s="28"/>
      <c r="I30" s="28"/>
      <c r="J30" s="13"/>
      <c r="K30" s="13"/>
      <c r="L30" s="20"/>
      <c r="M30" s="22"/>
      <c r="N30" s="23"/>
      <c r="O30" s="17" t="str">
        <f t="shared" si="0"/>
        <v/>
      </c>
      <c r="P30" s="17" t="str">
        <f t="shared" si="1"/>
        <v/>
      </c>
      <c r="Q30" s="29" t="str">
        <f t="shared" si="2"/>
        <v/>
      </c>
      <c r="R30" s="13"/>
      <c r="S30" s="18"/>
    </row>
    <row r="31" spans="1:19">
      <c r="A31" s="6">
        <v>21</v>
      </c>
      <c r="B31" s="19" t="s">
        <v>15</v>
      </c>
      <c r="C31" s="16"/>
      <c r="D31" s="16"/>
      <c r="E31" s="16"/>
      <c r="F31" s="20"/>
      <c r="G31" s="24"/>
      <c r="H31" s="28"/>
      <c r="I31" s="28"/>
      <c r="J31" s="13"/>
      <c r="K31" s="13"/>
      <c r="L31" s="20"/>
      <c r="M31" s="22"/>
      <c r="N31" s="23"/>
      <c r="O31" s="17" t="str">
        <f t="shared" si="0"/>
        <v/>
      </c>
      <c r="P31" s="17" t="str">
        <f t="shared" si="1"/>
        <v/>
      </c>
      <c r="Q31" s="29" t="str">
        <f t="shared" si="2"/>
        <v/>
      </c>
      <c r="R31" s="13"/>
      <c r="S31" s="18"/>
    </row>
    <row r="32" spans="1:19">
      <c r="A32" s="6">
        <v>22</v>
      </c>
      <c r="B32" s="19" t="s">
        <v>15</v>
      </c>
      <c r="C32" s="16"/>
      <c r="D32" s="16"/>
      <c r="E32" s="16"/>
      <c r="F32" s="20"/>
      <c r="G32" s="24"/>
      <c r="H32" s="28"/>
      <c r="I32" s="28"/>
      <c r="J32" s="13"/>
      <c r="K32" s="13"/>
      <c r="L32" s="20"/>
      <c r="M32" s="22"/>
      <c r="N32" s="23"/>
      <c r="O32" s="17" t="str">
        <f t="shared" si="0"/>
        <v/>
      </c>
      <c r="P32" s="17" t="str">
        <f t="shared" si="1"/>
        <v/>
      </c>
      <c r="Q32" s="29" t="str">
        <f t="shared" si="2"/>
        <v/>
      </c>
      <c r="R32" s="13"/>
      <c r="S32" s="18"/>
    </row>
    <row r="33" spans="1:19">
      <c r="A33" s="6">
        <v>23</v>
      </c>
      <c r="B33" s="19" t="s">
        <v>15</v>
      </c>
      <c r="C33" s="16"/>
      <c r="D33" s="16"/>
      <c r="E33" s="16"/>
      <c r="F33" s="20"/>
      <c r="G33" s="24"/>
      <c r="H33" s="28"/>
      <c r="I33" s="28"/>
      <c r="J33" s="13"/>
      <c r="K33" s="13"/>
      <c r="L33" s="20"/>
      <c r="M33" s="22"/>
      <c r="N33" s="23"/>
      <c r="O33" s="17" t="str">
        <f t="shared" si="0"/>
        <v/>
      </c>
      <c r="P33" s="17" t="str">
        <f t="shared" si="1"/>
        <v/>
      </c>
      <c r="Q33" s="29" t="str">
        <f t="shared" si="2"/>
        <v/>
      </c>
      <c r="R33" s="13"/>
      <c r="S33" s="18"/>
    </row>
    <row r="34" spans="1:19">
      <c r="A34" s="6">
        <v>24</v>
      </c>
      <c r="B34" s="19" t="s">
        <v>15</v>
      </c>
      <c r="C34" s="16"/>
      <c r="D34" s="16"/>
      <c r="E34" s="16"/>
      <c r="F34" s="20"/>
      <c r="G34" s="24"/>
      <c r="H34" s="28"/>
      <c r="I34" s="28"/>
      <c r="J34" s="13"/>
      <c r="K34" s="13"/>
      <c r="L34" s="20"/>
      <c r="M34" s="22"/>
      <c r="N34" s="23"/>
      <c r="O34" s="17" t="str">
        <f t="shared" si="0"/>
        <v/>
      </c>
      <c r="P34" s="17" t="str">
        <f t="shared" si="1"/>
        <v/>
      </c>
      <c r="Q34" s="29" t="str">
        <f t="shared" si="2"/>
        <v/>
      </c>
      <c r="R34" s="13"/>
      <c r="S34" s="18"/>
    </row>
    <row r="35" spans="1:19">
      <c r="A35" s="6">
        <v>25</v>
      </c>
      <c r="B35" s="19" t="s">
        <v>15</v>
      </c>
      <c r="C35" s="16"/>
      <c r="D35" s="16"/>
      <c r="E35" s="16"/>
      <c r="F35" s="20"/>
      <c r="G35" s="24"/>
      <c r="H35" s="28"/>
      <c r="I35" s="28"/>
      <c r="J35" s="13"/>
      <c r="K35" s="13"/>
      <c r="L35" s="20"/>
      <c r="M35" s="22"/>
      <c r="N35" s="23"/>
      <c r="O35" s="17" t="str">
        <f t="shared" si="0"/>
        <v/>
      </c>
      <c r="P35" s="17" t="str">
        <f t="shared" si="1"/>
        <v/>
      </c>
      <c r="Q35" s="29" t="str">
        <f t="shared" si="2"/>
        <v/>
      </c>
      <c r="R35" s="13"/>
      <c r="S35" s="18"/>
    </row>
    <row r="36" spans="1:19">
      <c r="A36" s="6">
        <v>26</v>
      </c>
      <c r="B36" s="19" t="s">
        <v>15</v>
      </c>
      <c r="C36" s="16"/>
      <c r="D36" s="16"/>
      <c r="E36" s="16"/>
      <c r="F36" s="20"/>
      <c r="G36" s="24"/>
      <c r="H36" s="28"/>
      <c r="I36" s="28"/>
      <c r="J36" s="13"/>
      <c r="K36" s="13"/>
      <c r="L36" s="20"/>
      <c r="M36" s="22"/>
      <c r="N36" s="23"/>
      <c r="O36" s="17" t="str">
        <f t="shared" si="0"/>
        <v/>
      </c>
      <c r="P36" s="17" t="str">
        <f t="shared" si="1"/>
        <v/>
      </c>
      <c r="Q36" s="29" t="str">
        <f t="shared" si="2"/>
        <v/>
      </c>
      <c r="R36" s="13"/>
      <c r="S36" s="18"/>
    </row>
    <row r="37" spans="1:19">
      <c r="A37" s="6">
        <v>27</v>
      </c>
      <c r="B37" s="19" t="s">
        <v>15</v>
      </c>
      <c r="C37" s="15"/>
      <c r="D37" s="15"/>
      <c r="E37" s="15"/>
      <c r="F37" s="20"/>
      <c r="G37" s="21"/>
      <c r="H37" s="28"/>
      <c r="I37" s="28"/>
      <c r="J37" s="12"/>
      <c r="K37" s="12"/>
      <c r="L37" s="20"/>
      <c r="M37" s="22"/>
      <c r="N37" s="23"/>
      <c r="O37" s="17" t="str">
        <f t="shared" si="0"/>
        <v/>
      </c>
      <c r="P37" s="17" t="str">
        <f t="shared" si="1"/>
        <v/>
      </c>
      <c r="Q37" s="29" t="str">
        <f t="shared" si="2"/>
        <v/>
      </c>
      <c r="R37" s="13"/>
      <c r="S37" s="18"/>
    </row>
    <row r="38" spans="1:19">
      <c r="A38" s="6">
        <v>28</v>
      </c>
      <c r="B38" s="19" t="s">
        <v>15</v>
      </c>
      <c r="C38" s="16"/>
      <c r="D38" s="16"/>
      <c r="E38" s="16"/>
      <c r="F38" s="20"/>
      <c r="G38" s="24"/>
      <c r="H38" s="28"/>
      <c r="I38" s="28"/>
      <c r="J38" s="13"/>
      <c r="K38" s="13"/>
      <c r="L38" s="20"/>
      <c r="M38" s="22"/>
      <c r="N38" s="23"/>
      <c r="O38" s="17" t="str">
        <f t="shared" si="0"/>
        <v/>
      </c>
      <c r="P38" s="17" t="str">
        <f t="shared" si="1"/>
        <v/>
      </c>
      <c r="Q38" s="29" t="str">
        <f t="shared" si="2"/>
        <v/>
      </c>
      <c r="R38" s="13"/>
      <c r="S38" s="18"/>
    </row>
    <row r="39" spans="1:19">
      <c r="A39" s="6">
        <v>29</v>
      </c>
      <c r="B39" s="19" t="s">
        <v>15</v>
      </c>
      <c r="C39" s="16"/>
      <c r="D39" s="16"/>
      <c r="E39" s="16"/>
      <c r="F39" s="20"/>
      <c r="G39" s="24"/>
      <c r="H39" s="28"/>
      <c r="I39" s="28"/>
      <c r="J39" s="13"/>
      <c r="K39" s="13"/>
      <c r="L39" s="20"/>
      <c r="M39" s="22"/>
      <c r="N39" s="23"/>
      <c r="O39" s="17" t="str">
        <f t="shared" si="0"/>
        <v/>
      </c>
      <c r="P39" s="17" t="str">
        <f t="shared" si="1"/>
        <v/>
      </c>
      <c r="Q39" s="29" t="str">
        <f t="shared" si="2"/>
        <v/>
      </c>
      <c r="R39" s="13"/>
      <c r="S39" s="18"/>
    </row>
    <row r="40" spans="1:19">
      <c r="A40" s="6">
        <v>30</v>
      </c>
      <c r="B40" s="19" t="s">
        <v>15</v>
      </c>
      <c r="C40" s="16"/>
      <c r="D40" s="16"/>
      <c r="E40" s="16"/>
      <c r="F40" s="20"/>
      <c r="G40" s="24"/>
      <c r="H40" s="28"/>
      <c r="I40" s="28"/>
      <c r="J40" s="13"/>
      <c r="K40" s="13"/>
      <c r="L40" s="20"/>
      <c r="M40" s="22"/>
      <c r="N40" s="23"/>
      <c r="O40" s="17" t="str">
        <f t="shared" si="0"/>
        <v/>
      </c>
      <c r="P40" s="17" t="str">
        <f t="shared" si="1"/>
        <v/>
      </c>
      <c r="Q40" s="29" t="str">
        <f t="shared" si="2"/>
        <v/>
      </c>
      <c r="R40" s="13"/>
      <c r="S40" s="18"/>
    </row>
    <row r="41" spans="1:19">
      <c r="A41" s="6">
        <v>31</v>
      </c>
      <c r="B41" s="19" t="s">
        <v>15</v>
      </c>
      <c r="C41" s="16"/>
      <c r="D41" s="16"/>
      <c r="E41" s="16"/>
      <c r="F41" s="20"/>
      <c r="G41" s="24"/>
      <c r="H41" s="28"/>
      <c r="I41" s="28"/>
      <c r="J41" s="13"/>
      <c r="K41" s="13"/>
      <c r="L41" s="20"/>
      <c r="M41" s="22"/>
      <c r="N41" s="23"/>
      <c r="O41" s="17" t="str">
        <f t="shared" si="0"/>
        <v/>
      </c>
      <c r="P41" s="17" t="str">
        <f t="shared" si="1"/>
        <v/>
      </c>
      <c r="Q41" s="29" t="str">
        <f t="shared" si="2"/>
        <v/>
      </c>
      <c r="R41" s="13"/>
      <c r="S41" s="18"/>
    </row>
    <row r="42" spans="1:19">
      <c r="A42" s="6">
        <v>32</v>
      </c>
      <c r="B42" s="19" t="s">
        <v>15</v>
      </c>
      <c r="C42" s="16"/>
      <c r="D42" s="16"/>
      <c r="E42" s="16"/>
      <c r="F42" s="20"/>
      <c r="G42" s="24"/>
      <c r="H42" s="28"/>
      <c r="I42" s="28"/>
      <c r="J42" s="13"/>
      <c r="K42" s="13"/>
      <c r="L42" s="20"/>
      <c r="M42" s="22"/>
      <c r="N42" s="23"/>
      <c r="O42" s="17" t="str">
        <f t="shared" si="0"/>
        <v/>
      </c>
      <c r="P42" s="17" t="str">
        <f t="shared" si="1"/>
        <v/>
      </c>
      <c r="Q42" s="29" t="str">
        <f t="shared" si="2"/>
        <v/>
      </c>
      <c r="R42" s="13"/>
      <c r="S42" s="18"/>
    </row>
    <row r="43" spans="1:19">
      <c r="A43" s="6">
        <v>33</v>
      </c>
      <c r="B43" s="19" t="s">
        <v>15</v>
      </c>
      <c r="C43" s="16"/>
      <c r="D43" s="16"/>
      <c r="E43" s="16"/>
      <c r="F43" s="20"/>
      <c r="G43" s="24"/>
      <c r="H43" s="18"/>
      <c r="I43" s="18"/>
      <c r="J43" s="13"/>
      <c r="K43" s="13"/>
      <c r="L43" s="20"/>
      <c r="M43" s="22"/>
      <c r="N43" s="23"/>
      <c r="O43" s="17" t="str">
        <f t="shared" ref="O43:O60" si="3">IF(N43="","",N43/$E$8)</f>
        <v/>
      </c>
      <c r="P43" s="17" t="str">
        <f t="shared" ref="P43:P60" si="4">IF(N43="","",N43/$L$8)</f>
        <v/>
      </c>
      <c r="Q43" s="29" t="str">
        <f t="shared" ref="Q43:Q60" si="5">IF(N43="","",IF($L$8=N43,$M$8,IF(O43&gt;=50%,"призер","участник")))</f>
        <v/>
      </c>
      <c r="R43" s="13"/>
      <c r="S43" s="18"/>
    </row>
    <row r="44" spans="1:19">
      <c r="A44" s="6">
        <v>34</v>
      </c>
      <c r="B44" s="19" t="s">
        <v>15</v>
      </c>
      <c r="C44" s="16"/>
      <c r="D44" s="16"/>
      <c r="E44" s="16"/>
      <c r="F44" s="20"/>
      <c r="G44" s="24"/>
      <c r="H44" s="28"/>
      <c r="I44" s="28"/>
      <c r="J44" s="13"/>
      <c r="K44" s="13"/>
      <c r="L44" s="20"/>
      <c r="M44" s="22"/>
      <c r="N44" s="23"/>
      <c r="O44" s="17" t="str">
        <f t="shared" si="3"/>
        <v/>
      </c>
      <c r="P44" s="17" t="str">
        <f t="shared" si="4"/>
        <v/>
      </c>
      <c r="Q44" s="29" t="str">
        <f t="shared" si="5"/>
        <v/>
      </c>
      <c r="R44" s="13"/>
      <c r="S44" s="18"/>
    </row>
    <row r="45" spans="1:19">
      <c r="A45" s="6">
        <v>35</v>
      </c>
      <c r="B45" s="19" t="s">
        <v>15</v>
      </c>
      <c r="C45" s="16"/>
      <c r="D45" s="16"/>
      <c r="E45" s="16"/>
      <c r="F45" s="20"/>
      <c r="G45" s="24"/>
      <c r="H45" s="18"/>
      <c r="I45" s="18"/>
      <c r="J45" s="13"/>
      <c r="K45" s="13"/>
      <c r="L45" s="20"/>
      <c r="M45" s="22"/>
      <c r="N45" s="23"/>
      <c r="O45" s="17" t="str">
        <f t="shared" si="3"/>
        <v/>
      </c>
      <c r="P45" s="17" t="str">
        <f t="shared" si="4"/>
        <v/>
      </c>
      <c r="Q45" s="29" t="str">
        <f t="shared" si="5"/>
        <v/>
      </c>
      <c r="R45" s="13"/>
      <c r="S45" s="18"/>
    </row>
    <row r="46" spans="1:19">
      <c r="A46" s="6">
        <v>36</v>
      </c>
      <c r="B46" s="19" t="s">
        <v>15</v>
      </c>
      <c r="C46" s="16"/>
      <c r="D46" s="16"/>
      <c r="E46" s="16"/>
      <c r="F46" s="20"/>
      <c r="G46" s="24"/>
      <c r="H46" s="28"/>
      <c r="I46" s="28"/>
      <c r="J46" s="13"/>
      <c r="K46" s="13"/>
      <c r="L46" s="20"/>
      <c r="M46" s="22"/>
      <c r="N46" s="23"/>
      <c r="O46" s="17" t="str">
        <f t="shared" si="3"/>
        <v/>
      </c>
      <c r="P46" s="17" t="str">
        <f t="shared" si="4"/>
        <v/>
      </c>
      <c r="Q46" s="29" t="str">
        <f t="shared" si="5"/>
        <v/>
      </c>
      <c r="R46" s="13"/>
      <c r="S46" s="18"/>
    </row>
    <row r="47" spans="1:19">
      <c r="A47" s="6">
        <v>37</v>
      </c>
      <c r="B47" s="19" t="s">
        <v>15</v>
      </c>
      <c r="C47" s="16"/>
      <c r="D47" s="16"/>
      <c r="E47" s="16"/>
      <c r="F47" s="20"/>
      <c r="G47" s="24"/>
      <c r="H47" s="18"/>
      <c r="I47" s="18"/>
      <c r="J47" s="13"/>
      <c r="K47" s="13"/>
      <c r="L47" s="20"/>
      <c r="M47" s="22"/>
      <c r="N47" s="23"/>
      <c r="O47" s="17" t="str">
        <f t="shared" si="3"/>
        <v/>
      </c>
      <c r="P47" s="17" t="str">
        <f t="shared" si="4"/>
        <v/>
      </c>
      <c r="Q47" s="29" t="str">
        <f t="shared" si="5"/>
        <v/>
      </c>
      <c r="R47" s="13"/>
      <c r="S47" s="18"/>
    </row>
    <row r="48" spans="1:19">
      <c r="A48" s="6">
        <v>38</v>
      </c>
      <c r="B48" s="19" t="s">
        <v>15</v>
      </c>
      <c r="C48" s="16"/>
      <c r="D48" s="16"/>
      <c r="E48" s="16"/>
      <c r="F48" s="20"/>
      <c r="G48" s="24"/>
      <c r="H48" s="28"/>
      <c r="I48" s="28"/>
      <c r="J48" s="13"/>
      <c r="K48" s="13"/>
      <c r="L48" s="20"/>
      <c r="M48" s="22"/>
      <c r="N48" s="23"/>
      <c r="O48" s="17" t="str">
        <f t="shared" si="3"/>
        <v/>
      </c>
      <c r="P48" s="17" t="str">
        <f t="shared" si="4"/>
        <v/>
      </c>
      <c r="Q48" s="29" t="str">
        <f t="shared" si="5"/>
        <v/>
      </c>
      <c r="R48" s="13"/>
      <c r="S48" s="18"/>
    </row>
    <row r="49" spans="1:19">
      <c r="A49" s="6">
        <v>39</v>
      </c>
      <c r="B49" s="19" t="s">
        <v>15</v>
      </c>
      <c r="C49" s="16"/>
      <c r="D49" s="16"/>
      <c r="E49" s="16"/>
      <c r="F49" s="20"/>
      <c r="G49" s="24"/>
      <c r="H49" s="18"/>
      <c r="I49" s="18"/>
      <c r="J49" s="13"/>
      <c r="K49" s="13"/>
      <c r="L49" s="20"/>
      <c r="M49" s="22"/>
      <c r="N49" s="23"/>
      <c r="O49" s="17" t="str">
        <f t="shared" si="3"/>
        <v/>
      </c>
      <c r="P49" s="17" t="str">
        <f t="shared" si="4"/>
        <v/>
      </c>
      <c r="Q49" s="29" t="str">
        <f t="shared" si="5"/>
        <v/>
      </c>
      <c r="R49" s="13"/>
      <c r="S49" s="18"/>
    </row>
    <row r="50" spans="1:19">
      <c r="A50" s="6">
        <v>40</v>
      </c>
      <c r="B50" s="19" t="s">
        <v>15</v>
      </c>
      <c r="C50" s="16"/>
      <c r="D50" s="16"/>
      <c r="E50" s="16"/>
      <c r="F50" s="20"/>
      <c r="G50" s="24"/>
      <c r="H50" s="28"/>
      <c r="I50" s="28"/>
      <c r="J50" s="13"/>
      <c r="K50" s="13"/>
      <c r="L50" s="20"/>
      <c r="M50" s="22"/>
      <c r="N50" s="23"/>
      <c r="O50" s="17" t="str">
        <f t="shared" si="3"/>
        <v/>
      </c>
      <c r="P50" s="17" t="str">
        <f t="shared" si="4"/>
        <v/>
      </c>
      <c r="Q50" s="29" t="str">
        <f t="shared" si="5"/>
        <v/>
      </c>
      <c r="R50" s="13"/>
      <c r="S50" s="18"/>
    </row>
    <row r="51" spans="1:19">
      <c r="A51" s="6">
        <v>41</v>
      </c>
      <c r="B51" s="19" t="s">
        <v>15</v>
      </c>
      <c r="C51" s="16"/>
      <c r="D51" s="16"/>
      <c r="E51" s="16"/>
      <c r="F51" s="20"/>
      <c r="G51" s="24"/>
      <c r="H51" s="18"/>
      <c r="I51" s="18"/>
      <c r="J51" s="13"/>
      <c r="K51" s="13"/>
      <c r="L51" s="20"/>
      <c r="M51" s="22"/>
      <c r="N51" s="23"/>
      <c r="O51" s="17" t="str">
        <f t="shared" si="3"/>
        <v/>
      </c>
      <c r="P51" s="17" t="str">
        <f t="shared" si="4"/>
        <v/>
      </c>
      <c r="Q51" s="29" t="str">
        <f t="shared" si="5"/>
        <v/>
      </c>
      <c r="R51" s="13"/>
      <c r="S51" s="18"/>
    </row>
    <row r="52" spans="1:19">
      <c r="A52" s="6">
        <v>42</v>
      </c>
      <c r="B52" s="19" t="s">
        <v>15</v>
      </c>
      <c r="C52" s="16"/>
      <c r="D52" s="16"/>
      <c r="E52" s="16"/>
      <c r="F52" s="20"/>
      <c r="G52" s="24"/>
      <c r="H52" s="28"/>
      <c r="I52" s="28"/>
      <c r="J52" s="13"/>
      <c r="K52" s="13"/>
      <c r="L52" s="20"/>
      <c r="M52" s="22"/>
      <c r="N52" s="23"/>
      <c r="O52" s="17" t="str">
        <f t="shared" si="3"/>
        <v/>
      </c>
      <c r="P52" s="17" t="str">
        <f t="shared" si="4"/>
        <v/>
      </c>
      <c r="Q52" s="29" t="str">
        <f t="shared" si="5"/>
        <v/>
      </c>
      <c r="R52" s="13"/>
      <c r="S52" s="18"/>
    </row>
    <row r="53" spans="1:19">
      <c r="A53" s="6">
        <v>43</v>
      </c>
      <c r="B53" s="19" t="s">
        <v>15</v>
      </c>
      <c r="C53" s="16"/>
      <c r="D53" s="16"/>
      <c r="E53" s="16"/>
      <c r="F53" s="20"/>
      <c r="G53" s="24"/>
      <c r="H53" s="18"/>
      <c r="I53" s="18"/>
      <c r="J53" s="13"/>
      <c r="K53" s="13"/>
      <c r="L53" s="20"/>
      <c r="M53" s="22"/>
      <c r="N53" s="23"/>
      <c r="O53" s="17" t="str">
        <f t="shared" si="3"/>
        <v/>
      </c>
      <c r="P53" s="17" t="str">
        <f t="shared" si="4"/>
        <v/>
      </c>
      <c r="Q53" s="29" t="str">
        <f t="shared" si="5"/>
        <v/>
      </c>
      <c r="R53" s="13"/>
      <c r="S53" s="18"/>
    </row>
    <row r="54" spans="1:19">
      <c r="A54" s="6">
        <v>44</v>
      </c>
      <c r="B54" s="19" t="s">
        <v>15</v>
      </c>
      <c r="C54" s="16"/>
      <c r="D54" s="16"/>
      <c r="E54" s="16"/>
      <c r="F54" s="20"/>
      <c r="G54" s="24"/>
      <c r="H54" s="28"/>
      <c r="I54" s="28"/>
      <c r="J54" s="13"/>
      <c r="K54" s="13"/>
      <c r="L54" s="20"/>
      <c r="M54" s="22"/>
      <c r="N54" s="23"/>
      <c r="O54" s="17" t="str">
        <f t="shared" si="3"/>
        <v/>
      </c>
      <c r="P54" s="17" t="str">
        <f t="shared" si="4"/>
        <v/>
      </c>
      <c r="Q54" s="29" t="str">
        <f t="shared" si="5"/>
        <v/>
      </c>
      <c r="R54" s="13"/>
      <c r="S54" s="18"/>
    </row>
    <row r="55" spans="1:19">
      <c r="A55" s="6">
        <v>45</v>
      </c>
      <c r="B55" s="19" t="s">
        <v>15</v>
      </c>
      <c r="C55" s="16"/>
      <c r="D55" s="16"/>
      <c r="E55" s="16"/>
      <c r="F55" s="20"/>
      <c r="G55" s="24"/>
      <c r="H55" s="18"/>
      <c r="I55" s="18"/>
      <c r="J55" s="13"/>
      <c r="K55" s="13"/>
      <c r="L55" s="20"/>
      <c r="M55" s="22"/>
      <c r="N55" s="23"/>
      <c r="O55" s="17" t="str">
        <f t="shared" si="3"/>
        <v/>
      </c>
      <c r="P55" s="17" t="str">
        <f t="shared" si="4"/>
        <v/>
      </c>
      <c r="Q55" s="29" t="str">
        <f t="shared" si="5"/>
        <v/>
      </c>
      <c r="R55" s="13"/>
      <c r="S55" s="18"/>
    </row>
    <row r="56" spans="1:19">
      <c r="A56" s="6">
        <v>46</v>
      </c>
      <c r="B56" s="19" t="s">
        <v>15</v>
      </c>
      <c r="C56" s="16"/>
      <c r="D56" s="16"/>
      <c r="E56" s="16"/>
      <c r="F56" s="20"/>
      <c r="G56" s="24"/>
      <c r="H56" s="28"/>
      <c r="I56" s="28"/>
      <c r="J56" s="13"/>
      <c r="K56" s="13"/>
      <c r="L56" s="20"/>
      <c r="M56" s="22"/>
      <c r="N56" s="23"/>
      <c r="O56" s="17" t="str">
        <f t="shared" si="3"/>
        <v/>
      </c>
      <c r="P56" s="17" t="str">
        <f t="shared" si="4"/>
        <v/>
      </c>
      <c r="Q56" s="29" t="str">
        <f t="shared" si="5"/>
        <v/>
      </c>
      <c r="R56" s="13"/>
      <c r="S56" s="18"/>
    </row>
    <row r="57" spans="1:19">
      <c r="A57" s="6">
        <v>47</v>
      </c>
      <c r="B57" s="19" t="s">
        <v>15</v>
      </c>
      <c r="C57" s="16"/>
      <c r="D57" s="16"/>
      <c r="E57" s="16"/>
      <c r="F57" s="20"/>
      <c r="G57" s="24"/>
      <c r="H57" s="18"/>
      <c r="I57" s="18"/>
      <c r="J57" s="13"/>
      <c r="K57" s="13"/>
      <c r="L57" s="20"/>
      <c r="M57" s="22"/>
      <c r="N57" s="23"/>
      <c r="O57" s="17" t="str">
        <f t="shared" si="3"/>
        <v/>
      </c>
      <c r="P57" s="17" t="str">
        <f t="shared" si="4"/>
        <v/>
      </c>
      <c r="Q57" s="29" t="str">
        <f t="shared" si="5"/>
        <v/>
      </c>
      <c r="R57" s="13"/>
      <c r="S57" s="18"/>
    </row>
    <row r="58" spans="1:19">
      <c r="A58" s="6">
        <v>48</v>
      </c>
      <c r="B58" s="19" t="s">
        <v>15</v>
      </c>
      <c r="C58" s="16"/>
      <c r="D58" s="16"/>
      <c r="E58" s="16"/>
      <c r="F58" s="20"/>
      <c r="G58" s="24"/>
      <c r="H58" s="28"/>
      <c r="I58" s="28"/>
      <c r="J58" s="13"/>
      <c r="K58" s="13"/>
      <c r="L58" s="20"/>
      <c r="M58" s="22"/>
      <c r="N58" s="23"/>
      <c r="O58" s="17" t="str">
        <f t="shared" si="3"/>
        <v/>
      </c>
      <c r="P58" s="17" t="str">
        <f t="shared" si="4"/>
        <v/>
      </c>
      <c r="Q58" s="29" t="str">
        <f t="shared" si="5"/>
        <v/>
      </c>
      <c r="R58" s="13"/>
      <c r="S58" s="18"/>
    </row>
    <row r="59" spans="1:19">
      <c r="A59" s="6">
        <v>49</v>
      </c>
      <c r="B59" s="19" t="s">
        <v>15</v>
      </c>
      <c r="C59" s="16"/>
      <c r="D59" s="16"/>
      <c r="E59" s="16"/>
      <c r="F59" s="20"/>
      <c r="G59" s="24"/>
      <c r="H59" s="18"/>
      <c r="I59" s="18"/>
      <c r="J59" s="13"/>
      <c r="K59" s="13"/>
      <c r="L59" s="20"/>
      <c r="M59" s="22"/>
      <c r="N59" s="23"/>
      <c r="O59" s="17" t="str">
        <f t="shared" si="3"/>
        <v/>
      </c>
      <c r="P59" s="17" t="str">
        <f t="shared" si="4"/>
        <v/>
      </c>
      <c r="Q59" s="29" t="str">
        <f t="shared" si="5"/>
        <v/>
      </c>
      <c r="R59" s="13"/>
      <c r="S59" s="18"/>
    </row>
    <row r="60" spans="1:19">
      <c r="A60" s="6">
        <v>50</v>
      </c>
      <c r="B60" s="19" t="s">
        <v>15</v>
      </c>
      <c r="C60" s="16"/>
      <c r="D60" s="16"/>
      <c r="E60" s="16"/>
      <c r="F60" s="20"/>
      <c r="G60" s="24"/>
      <c r="H60" s="28"/>
      <c r="I60" s="28"/>
      <c r="J60" s="13"/>
      <c r="K60" s="13"/>
      <c r="L60" s="20"/>
      <c r="M60" s="22"/>
      <c r="N60" s="23"/>
      <c r="O60" s="17" t="str">
        <f t="shared" si="3"/>
        <v/>
      </c>
      <c r="P60" s="17" t="str">
        <f t="shared" si="4"/>
        <v/>
      </c>
      <c r="Q60" s="29" t="str">
        <f t="shared" si="5"/>
        <v/>
      </c>
      <c r="R60" s="13"/>
      <c r="S60" s="18"/>
    </row>
    <row r="62" spans="1:19">
      <c r="B62" s="37" t="s">
        <v>33</v>
      </c>
    </row>
  </sheetData>
  <protectedRanges>
    <protectedRange sqref="O11:O60" name="Диапазон1_3_1"/>
    <protectedRange sqref="P11:P60" name="Диапазон1_1_1_1"/>
    <protectedRange sqref="Q11:Q60" name="Диапазон1_2_1_1_1"/>
  </protectedRanges>
  <autoFilter ref="C10:S10">
    <sortState ref="C11:S60">
      <sortCondition ref="C9"/>
    </sortState>
  </autoFilter>
  <mergeCells count="4">
    <mergeCell ref="A1:S1"/>
    <mergeCell ref="C8:D8"/>
    <mergeCell ref="C9:Q9"/>
    <mergeCell ref="R9:S9"/>
  </mergeCells>
  <conditionalFormatting sqref="C3">
    <cfRule type="expression" dxfId="3" priority="4" stopIfTrue="1">
      <formula>ISBLANK(C3)</formula>
    </cfRule>
  </conditionalFormatting>
  <conditionalFormatting sqref="C4">
    <cfRule type="expression" dxfId="2" priority="3" stopIfTrue="1">
      <formula>ISBLANK(C4)</formula>
    </cfRule>
  </conditionalFormatting>
  <conditionalFormatting sqref="C7">
    <cfRule type="expression" dxfId="1" priority="2" stopIfTrue="1">
      <formula>ISBLANK(C7)</formula>
    </cfRule>
  </conditionalFormatting>
  <conditionalFormatting sqref="E8">
    <cfRule type="expression" dxfId="0" priority="1" stopIfTrue="1">
      <formula>ISBLANK(E8)</formula>
    </cfRule>
  </conditionalFormatting>
  <dataValidations count="3">
    <dataValidation allowBlank="1" showInputMessage="1" showErrorMessage="1" sqref="C3:C7 A3:A7 F7 E8 G3:G7 B10:G10 G11 C11:E11 E5:E6 C9 A9"/>
    <dataValidation type="list" allowBlank="1" showInputMessage="1" showErrorMessage="1" sqref="F11:F60">
      <formula1>$E$3:$E$4</formula1>
    </dataValidation>
    <dataValidation type="list" allowBlank="1" showInputMessage="1" showErrorMessage="1" sqref="I11:I60">
      <formula1>$F$3:$F$4</formula1>
    </dataValidation>
  </dataValidations>
  <pageMargins left="0.25" right="0.25" top="0.33" bottom="0.34" header="0.3" footer="0.3"/>
  <pageSetup paperSize="9" scale="5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G5" sqref="G5"/>
    </sheetView>
  </sheetViews>
  <sheetFormatPr defaultRowHeight="12.75"/>
  <cols>
    <col min="2" max="2" width="40" bestFit="1" customWidth="1"/>
  </cols>
  <sheetData>
    <row r="2" spans="2:4">
      <c r="B2" s="55" t="s">
        <v>53</v>
      </c>
    </row>
    <row r="4" spans="2:4" s="51" customFormat="1" ht="24" customHeight="1">
      <c r="B4" s="50" t="s">
        <v>37</v>
      </c>
      <c r="C4" s="48">
        <f>SUM('5 класс:11 класс'!S2)</f>
        <v>15</v>
      </c>
    </row>
    <row r="5" spans="2:4" s="51" customFormat="1" ht="24" customHeight="1">
      <c r="B5" s="50" t="s">
        <v>38</v>
      </c>
      <c r="C5" s="48">
        <f>SUM('5 класс:11 класс'!S3)</f>
        <v>2</v>
      </c>
    </row>
    <row r="6" spans="2:4" s="51" customFormat="1" ht="24" customHeight="1">
      <c r="B6" s="50" t="s">
        <v>39</v>
      </c>
      <c r="C6" s="48">
        <f>SUM('5 класс:11 класс'!S4)</f>
        <v>1</v>
      </c>
    </row>
    <row r="7" spans="2:4" s="51" customFormat="1" ht="24" customHeight="1">
      <c r="B7" s="50" t="s">
        <v>40</v>
      </c>
      <c r="C7" s="48">
        <f>SUM('5 класс:11 класс'!S5)</f>
        <v>12</v>
      </c>
    </row>
    <row r="8" spans="2:4" s="51" customFormat="1" ht="24" customHeight="1">
      <c r="B8" s="50" t="s">
        <v>35</v>
      </c>
      <c r="C8" s="49">
        <v>0.45</v>
      </c>
    </row>
    <row r="9" spans="2:4" s="51" customFormat="1" ht="24" customHeight="1">
      <c r="B9" s="52" t="s">
        <v>41</v>
      </c>
      <c r="C9" s="49">
        <f>(C5+C6)/C4</f>
        <v>0.2</v>
      </c>
    </row>
    <row r="10" spans="2:4" s="51" customFormat="1" ht="24" customHeight="1">
      <c r="B10" s="50" t="s">
        <v>36</v>
      </c>
      <c r="C10" s="53">
        <f>IF((C4*D10)&gt;0,(C4*D10),0)</f>
        <v>0</v>
      </c>
      <c r="D10" s="54">
        <f>C9-45%</f>
        <v>-0.25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Инструкция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Сводная</vt:lpstr>
      <vt:lpstr>'10 класс'!school_type</vt:lpstr>
      <vt:lpstr>'11 класс'!school_type</vt:lpstr>
      <vt:lpstr>'5 класс'!school_type</vt:lpstr>
      <vt:lpstr>'6 класс'!school_type</vt:lpstr>
      <vt:lpstr>'7 класс'!school_type</vt:lpstr>
      <vt:lpstr>'8 класс'!school_type</vt:lpstr>
      <vt:lpstr>'9 класс'!school_type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HOME</cp:lastModifiedBy>
  <cp:lastPrinted>2018-09-21T10:08:08Z</cp:lastPrinted>
  <dcterms:created xsi:type="dcterms:W3CDTF">2007-11-07T20:16:05Z</dcterms:created>
  <dcterms:modified xsi:type="dcterms:W3CDTF">2019-10-18T18:50:45Z</dcterms:modified>
</cp:coreProperties>
</file>